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tabRatio="710" activeTab="0"/>
  </bookViews>
  <sheets>
    <sheet name="     GMINY    " sheetId="1" r:id="rId1"/>
    <sheet name="   POWIATY   " sheetId="2" r:id="rId2"/>
  </sheets>
  <definedNames>
    <definedName name="_xlnm._FilterDatabase" localSheetId="1" hidden="1">'   POWIATY   '!$B$1:$B$37</definedName>
  </definedNames>
  <calcPr fullCalcOnLoad="1"/>
</workbook>
</file>

<file path=xl/sharedStrings.xml><?xml version="1.0" encoding="utf-8"?>
<sst xmlns="http://schemas.openxmlformats.org/spreadsheetml/2006/main" count="644" uniqueCount="408">
  <si>
    <t>Numer wniosku</t>
  </si>
  <si>
    <t>Data rozpoczęcia</t>
  </si>
  <si>
    <t>Partnerzy</t>
  </si>
  <si>
    <t>Kwota wnioskowana dotacji z BP</t>
  </si>
  <si>
    <t>Kwoty ze złożonego wniosku o dofinansowanie</t>
  </si>
  <si>
    <t>Umowa/aktualny aneks</t>
  </si>
  <si>
    <t xml:space="preserve">Kwota udziału partnera/ów </t>
  </si>
  <si>
    <t>Kwota dofinansowania BP</t>
  </si>
  <si>
    <t>Rodzaj przedsięwzięcia
P/B/R</t>
  </si>
  <si>
    <t>Numer sprawy</t>
  </si>
  <si>
    <t>Data zawarcia umowy</t>
  </si>
  <si>
    <t>Aneks nr 1</t>
  </si>
  <si>
    <t>Aneks nr 2</t>
  </si>
  <si>
    <t>Wkład własny</t>
  </si>
  <si>
    <t>Przyznana dotacja</t>
  </si>
  <si>
    <t>Wnioskowana kwota dotacji BP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</si>
  <si>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</si>
  <si>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</si>
  <si>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</si>
  <si>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</si>
  <si>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</si>
  <si>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</si>
  <si>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</si>
  <si>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</si>
  <si>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</si>
  <si>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</si>
  <si>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</si>
  <si>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</si>
  <si>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Data zakończenia rzeczowego</t>
  </si>
  <si>
    <t>Data zakończenia finansowego</t>
  </si>
  <si>
    <t>P</t>
  </si>
  <si>
    <t>R</t>
  </si>
  <si>
    <t>Lp.</t>
  </si>
  <si>
    <t xml:space="preserve">Wnioskodawca
</t>
  </si>
  <si>
    <t>Partnerstwo
(TAK/NIE)</t>
  </si>
  <si>
    <t>Wnioskodawca</t>
  </si>
  <si>
    <t>RAZEM</t>
  </si>
  <si>
    <t>Oszczędność na dotacji</t>
  </si>
  <si>
    <t>Aneks nr 3</t>
  </si>
  <si>
    <t>Aneks nr 4</t>
  </si>
  <si>
    <t>Powiat</t>
  </si>
  <si>
    <t>Długość odcinka drogi
(w mb)</t>
  </si>
  <si>
    <t>Powiat Jarociński</t>
  </si>
  <si>
    <t>Powiat Kaliski</t>
  </si>
  <si>
    <t>Powiat Kościański</t>
  </si>
  <si>
    <t>Miasto Leszno</t>
  </si>
  <si>
    <t>Powiat Poznański</t>
  </si>
  <si>
    <t>T</t>
  </si>
  <si>
    <t>Powiat Leszczyński</t>
  </si>
  <si>
    <t>Powiat Pleszewski</t>
  </si>
  <si>
    <t>Powiat Nowotomyski</t>
  </si>
  <si>
    <t>Partnerzy niebędący j.s.f.p.</t>
  </si>
  <si>
    <t>Powiat Kępiński</t>
  </si>
  <si>
    <t>FE.IV.3146-16-11/11</t>
  </si>
  <si>
    <t>Budowa "małej obwodnicy Kępna" poprzez przebudowę dróg powiatowych nr 5713P i 5599P w Kępnie</t>
  </si>
  <si>
    <t>FE.IV.3146-16-14/11</t>
  </si>
  <si>
    <t>Przebudowa drogi powiatowej nr 2406P w m. Biedrusko Etap III</t>
  </si>
  <si>
    <t>FE.IV.3146-16-57/11</t>
  </si>
  <si>
    <t>Przebudowa drogi powiatowej nr 3823P od granicy z powiatem wolsztyńskim do skrzyżowania w kierunku Ujazdowa</t>
  </si>
  <si>
    <t>FE.IV.3146-16-61/11</t>
  </si>
  <si>
    <t>FE.IV.3146-16-59/11</t>
  </si>
  <si>
    <t>Przebudowa drogi powiatowej nr 3742 P na odcinku Mieszków-Żerków etap I Stęgosz-Żerków</t>
  </si>
  <si>
    <t>FE.IV.3146-16-47/11</t>
  </si>
  <si>
    <t>Przebudowa drogi powiatowej nr 4342P (granica powiatu) Janków - Stawiszyn i drogi nr 4587P na odcinku Stawiszyn - skrzyżowanie z drogą krajową nr 25</t>
  </si>
  <si>
    <t>FE.IV.3146-16-13/11</t>
  </si>
  <si>
    <t>Remont drogi powiatowej Nr 2735P - ul. Szkolna w Bolewicach od km 0+000 do km 1+028,30 wraz z przebudową kanalizacji deszczowej</t>
  </si>
  <si>
    <t>FE.IV.3146-16-46/11</t>
  </si>
  <si>
    <t>Przebudowa ciągu dróg powiatowych nr 3903P i 3904P Śmigiel - Morownica - Bronikowo - Machcin - granica powiatu kościańskiego</t>
  </si>
  <si>
    <t>FE.IV.3146-16-30/11</t>
  </si>
  <si>
    <t>Przebudowa ulic: Lipowa i Reja w Pleszewie</t>
  </si>
  <si>
    <t>Gmina Baranów</t>
  </si>
  <si>
    <t>FE.IV.3146-16-50/11</t>
  </si>
  <si>
    <t>Przebudowa ul. Przy Torach w Baranowie - Etap I</t>
  </si>
  <si>
    <t>Gmina Brzeziny</t>
  </si>
  <si>
    <t>FE.IV.3146-16-38/11</t>
  </si>
  <si>
    <t>Budowa drogi gminnej stanowiący ciąg komunikacyjny w miejscowości: Świerczyna - Przystajnia Kolonia - Przystajnia - Moczalec</t>
  </si>
  <si>
    <t>B</t>
  </si>
  <si>
    <t>Gmina Chodzież</t>
  </si>
  <si>
    <t>FE.IV.3146-16-6/11</t>
  </si>
  <si>
    <t>Budowa drogi gminnej relacji Zacharzyn - Konstantynowo na terenie gminy Chodzież</t>
  </si>
  <si>
    <t>Gmina Gołuchów</t>
  </si>
  <si>
    <t>FE.IV.3146-16-15/11</t>
  </si>
  <si>
    <t>Przebudowa drogi gminnej w miejscowości Kuchary</t>
  </si>
  <si>
    <t>Gmina Gostyń</t>
  </si>
  <si>
    <t>FE.IV.3146-16-18/11</t>
  </si>
  <si>
    <t>Budowa alei Kasyna Gostyńskiego od skrzyżowania z ul. Gustawa i Edwarda Potworowskich do ul. Sportowej w Gostyniu</t>
  </si>
  <si>
    <t>Gmina Jaraczewo</t>
  </si>
  <si>
    <t>FE.IV.3146-16-33/11</t>
  </si>
  <si>
    <t>Przebudowa ul. Ogrodowej i Topolowej w Jaraczewie - etap I</t>
  </si>
  <si>
    <t>gostyński</t>
  </si>
  <si>
    <t>chodzieski</t>
  </si>
  <si>
    <t>Gmina Mosina</t>
  </si>
  <si>
    <t>poznański</t>
  </si>
  <si>
    <t>FE.IV.3146-16-41/11</t>
  </si>
  <si>
    <t>Budowa drogi łączącej Krosno z Krosinkiem - etap I ul. Piaskowa</t>
  </si>
  <si>
    <t>Gmina Oborniki</t>
  </si>
  <si>
    <t>obornicki</t>
  </si>
  <si>
    <t>FE.IV.3146-16-55/11</t>
  </si>
  <si>
    <t>Poprawa bezpieczeństwa ruchu drogowego i wzrost spójności komunikacyjnej poprzez budowę ciągów drogowych łączących drogę gminną nr 271582P (ul. Objezierska) z drogami powiatowymi nr 2050P i 2052P wraz z budową kanalizacji deszczowej i oświetlenia drogowego</t>
  </si>
  <si>
    <t>Miasto i Gmina Pleszew</t>
  </si>
  <si>
    <t>pleszewski</t>
  </si>
  <si>
    <t>FE.IV.3146-16-43/11</t>
  </si>
  <si>
    <t>Budowa ciągu komunikacyjnego na odcinku ulic: Klonowej i drogi gminnej nr 639073 w Lenartowicach</t>
  </si>
  <si>
    <t>Gmina i Miasto Tuliszków</t>
  </si>
  <si>
    <t>FE.IV.3146-16-27/11</t>
  </si>
  <si>
    <t>Przebudowa ciągu drogowego wraz z odwodnieniem - ul. Buczka, droga Tuliszków - Zadworna, etap II - ulica Buczka</t>
  </si>
  <si>
    <t>Gmina Włoszakowice</t>
  </si>
  <si>
    <t>FE.IV.3146-16-52/11</t>
  </si>
  <si>
    <t>Przebudowa drogi gminnej nr 712631P Włoszakowice - Dominice</t>
  </si>
  <si>
    <t>Gmina Wolsztyn</t>
  </si>
  <si>
    <t>wolsztyński</t>
  </si>
  <si>
    <t>FE.IV.3146-16-25/11</t>
  </si>
  <si>
    <t>Budowa odcinka obwodnicy miasta Wolsztyna</t>
  </si>
  <si>
    <t>kaliski</t>
  </si>
  <si>
    <t>Całkowity koszt zadania (kwalifikowalny)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</si>
  <si>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>/R</t>
    </r>
  </si>
  <si>
    <t>Gmina Śmigiel</t>
  </si>
  <si>
    <t>Gmina Miedzichowo</t>
  </si>
  <si>
    <t>FE-IV.3146.5.2.2012</t>
  </si>
  <si>
    <t>FE-IV.3146.5.3.2012</t>
  </si>
  <si>
    <t>FE-IV.3146.5.5.2012</t>
  </si>
  <si>
    <t>FE-IV.3146.5.6.2012</t>
  </si>
  <si>
    <t>FE-IV.3146.5.7.2012</t>
  </si>
  <si>
    <t>FE-IV.3146.5.8.2012</t>
  </si>
  <si>
    <t>FE-IV.3146.5.9.2012</t>
  </si>
  <si>
    <t>FE-IV.3146.5.10.2012</t>
  </si>
  <si>
    <t>FE-IV.3146.5.1.2012</t>
  </si>
  <si>
    <t>Gmina Suchy Las</t>
  </si>
  <si>
    <t>Przebudowa ulicy Kąkolewskiej w Lesznie na odcinku od Al. Konstytucji 3 Maja (DK5) do Ronda Grzybowo (DK12)</t>
  </si>
  <si>
    <t>turecki</t>
  </si>
  <si>
    <t>FE-IV.3146.5.21.2012</t>
  </si>
  <si>
    <t>A2 KOPARKI Sp. z o.o.</t>
  </si>
  <si>
    <t>FE-IV.3146.5.12.2012</t>
  </si>
  <si>
    <t>FE-IV.3146.5.11.2012</t>
  </si>
  <si>
    <t>kępiński</t>
  </si>
  <si>
    <t>FE-IV.3146.5.13.2012</t>
  </si>
  <si>
    <t>Miejskie Wodociągi i Kanalizacja Sp z o.o. w Chodzieży</t>
  </si>
  <si>
    <t>FE-IV.3146.5.14.2012</t>
  </si>
  <si>
    <t>FE-IV.3146.5.15.2012</t>
  </si>
  <si>
    <t>Powiat Gostyński</t>
  </si>
  <si>
    <t>FE-IV.3146.5.16.2012</t>
  </si>
  <si>
    <t>jarociński</t>
  </si>
  <si>
    <t>N</t>
  </si>
  <si>
    <t>FE-IV.3146.5.18.2012</t>
  </si>
  <si>
    <t>FE-IV.3146.5.17.2012</t>
  </si>
  <si>
    <t>FE-IV.3146.5.20.2012</t>
  </si>
  <si>
    <t>FE-IV.3146.5.22.2012</t>
  </si>
  <si>
    <t>leszczyński</t>
  </si>
  <si>
    <t>Gminny Zakład Komunalny 
Sp z o.o.</t>
  </si>
  <si>
    <t>FE-IV.3146.5.23.2012</t>
  </si>
  <si>
    <t>Powiat Wolsztyński</t>
  </si>
  <si>
    <t>Powiat Obornicki - 3.500,00
Przedsiębiorstwo Wodociągów i Kanalizacji Sp z o.o. - 6.000,00
DPM Solid Polska - 3.000,00</t>
  </si>
  <si>
    <t>Powiat Pleszewski - 200.000,00
Przedsiębiorstwo Komunalne 
Sp z o.o. - 300.000,00
Przedsiębiorstwo Wielobranżowe "KRAM" Andrzej Krowicki - 200,00</t>
  </si>
  <si>
    <t>Kwota z umowy o dofinansowanie/ aktualnego aneksu</t>
  </si>
  <si>
    <t>28-03-2012</t>
  </si>
  <si>
    <t>01-01-2012</t>
  </si>
  <si>
    <t>30-09-2012</t>
  </si>
  <si>
    <t>03.04.2012</t>
  </si>
  <si>
    <t>30.03.2012</t>
  </si>
  <si>
    <t>01.01.2012</t>
  </si>
  <si>
    <t>30.11.2012</t>
  </si>
  <si>
    <t>31.10.2012</t>
  </si>
  <si>
    <t>12.04.2012</t>
  </si>
  <si>
    <t>30.08.2012</t>
  </si>
  <si>
    <t>30.10.2012</t>
  </si>
  <si>
    <t>11.04.2012</t>
  </si>
  <si>
    <t>18.04.2012</t>
  </si>
  <si>
    <t>31.08.2012</t>
  </si>
  <si>
    <t>30.09.2012</t>
  </si>
  <si>
    <t>17-04-2012</t>
  </si>
  <si>
    <t>30-10-2012</t>
  </si>
  <si>
    <t>19.04.2012</t>
  </si>
  <si>
    <t>20-04-2012</t>
  </si>
  <si>
    <t>30-11-2012</t>
  </si>
  <si>
    <t>Miasto i Gmina Kępno - 600.000 zł
ZPUH Rembet Sp. z o.o. - 20.000 zł netto
Przedsiębiorstwo Transportowe Towarowo-Osobowe EURO-TRANS Zbigniew Jabłoński - 10.000 zł netto
Aluplastika Sp. z o.o. - 12.000 zł netto</t>
  </si>
  <si>
    <t>FE.IV.3146-16-21/11</t>
  </si>
  <si>
    <t>FE-IV.3146.5.24.2012</t>
  </si>
  <si>
    <t>Przebudowa ulicy Wjazdowej w Pudliszkach w ciągu drogi powiatowej nr 4928P Rokosowo - Pudliszki</t>
  </si>
  <si>
    <t>Gmina Krobia</t>
  </si>
  <si>
    <t>30-03-2012</t>
  </si>
  <si>
    <t>26.04.2012</t>
  </si>
  <si>
    <t>30.04.2012</t>
  </si>
  <si>
    <t>30-04-2012</t>
  </si>
  <si>
    <t>15.11.2012</t>
  </si>
  <si>
    <t>Gmina Żerków - 832.881,13 zł
Gmina Jarocin - 227.192,93 zł
Jarocińskie Linie Autobusowe Sp. z o.o. z siedzibą w Jarocinie - 5.000 zł
Neorol Sp. z o.o. z siedzibą w Chrzanie - 1.000 zł</t>
  </si>
  <si>
    <t>Powiat Turecki</t>
  </si>
  <si>
    <t>FE.IV.3146-16-48/11</t>
  </si>
  <si>
    <t>FE-IV.3146.5.28.2012</t>
  </si>
  <si>
    <t>Remont drogi powiatowej nr 4497P na odcinku Dobra - Żeronice</t>
  </si>
  <si>
    <t>Gmina Dobra</t>
  </si>
  <si>
    <t>Całkowity koszt zadania</t>
  </si>
  <si>
    <t>30-06-2012</t>
  </si>
  <si>
    <t>31-08-2012</t>
  </si>
  <si>
    <t>28.05.2012</t>
  </si>
  <si>
    <t>29.05.2012</t>
  </si>
  <si>
    <t>01-06-2012</t>
  </si>
  <si>
    <t>15-10-2012</t>
  </si>
  <si>
    <t>31-12-2012</t>
  </si>
  <si>
    <t>11.06.2012</t>
  </si>
  <si>
    <t>15.06.2012</t>
  </si>
  <si>
    <t>15-06-2012</t>
  </si>
  <si>
    <t>14-12-2012</t>
  </si>
  <si>
    <t>Remont drogi 1720P na odcinku Plac Kościuszki, ul. Iczka, Plac Rolny, ul. Langowicza</t>
  </si>
  <si>
    <t>Powiat Międzychodzki</t>
  </si>
  <si>
    <t>FE.IV.3146-16-24/11</t>
  </si>
  <si>
    <t>FE-IV.3146.5.31.2012</t>
  </si>
  <si>
    <t>Gmina Międzychód - 238.000 zł
Międzychodzki Ośrodek Sportu, Turystyki i Rekreacji sp. z o.o. - 500 zł
Firma Handlowo-Usługowa "MARCINIAK" - 500 zł</t>
  </si>
  <si>
    <t>18.06.2012</t>
  </si>
  <si>
    <t>Powiat Poznański - 30.000,00
"BOLTEX" Sp.j. - 1.000,00
Mosińskie Towarzystwo Budownictwa Społecznego 
Sp z o.o. - 1.000,00
"Dziesiąta - Czerwona Torebka SA" S.K.A. - 1.000,00</t>
  </si>
  <si>
    <t>22.06.2012</t>
  </si>
  <si>
    <t>27.06.2012</t>
  </si>
  <si>
    <t>Miasto i Gmina Pleszew - 254.888 zł, Fabryka Maszyn Spożywczych SPOMASZ S.A. Pleszew - 2.000 zł, Spółdzielnia Mieszkaniowa Lokatorsko-Własnościowa w Pleszewie - 2.000 zł</t>
  </si>
  <si>
    <t>26.06.2012</t>
  </si>
  <si>
    <t>31-10-2012</t>
  </si>
  <si>
    <t>13.07.2012</t>
  </si>
  <si>
    <t>Gmina Blizanów - 1.052.503,84 zł
Gmina i Miasto Stawiszyn - 563.200,29 zł</t>
  </si>
  <si>
    <t>12.07.2012</t>
  </si>
  <si>
    <t>16.07.2012</t>
  </si>
  <si>
    <t>Wodociagi Kepińskie Sp. z o.o. - netto 63.819,24
Spółdzielnia Mieszkaniowa Lokatorsko - Własnościowa - 
1.000,00</t>
  </si>
  <si>
    <t>12.06.2012</t>
  </si>
  <si>
    <t>16-07-2012</t>
  </si>
  <si>
    <t>26-06-2012</t>
  </si>
  <si>
    <t>30-07-0212</t>
  </si>
  <si>
    <t>07-08-2012</t>
  </si>
  <si>
    <t>Miasto Gniezno</t>
  </si>
  <si>
    <t>gnieźnieński</t>
  </si>
  <si>
    <t>FE.IV.3146-16-22/11</t>
  </si>
  <si>
    <t>03-08-2012</t>
  </si>
  <si>
    <t>FE-IV.3146.5.25.2012</t>
  </si>
  <si>
    <t>Przebudowa wraz z poprawą bezpieczeństwa ruchu drogowego drogi gminnej nr 300111P - ul. Jana Pawła II w Gnieźnie, od ul. Sobieskiego do ul. Wyszyńskiego</t>
  </si>
  <si>
    <t>13.</t>
  </si>
  <si>
    <t>Gmina Kleczew</t>
  </si>
  <si>
    <t>Miasto i Gmina Szamotuły</t>
  </si>
  <si>
    <t>szamotulski</t>
  </si>
  <si>
    <t>Gmina Zbąszyń</t>
  </si>
  <si>
    <t>nowotomyski</t>
  </si>
  <si>
    <t>Gmina Kiszkowo</t>
  </si>
  <si>
    <t>14.</t>
  </si>
  <si>
    <t>15.</t>
  </si>
  <si>
    <t>16.</t>
  </si>
  <si>
    <t>17.</t>
  </si>
  <si>
    <t>koniński</t>
  </si>
  <si>
    <t>Utworzenie ciągu komunikacyjnego łączącego drogę powiatową nr 2745P z drogą wojewódzką nr 302 poprzez przebudowę ulicy Jacentego Janka w Zbąszyniu</t>
  </si>
  <si>
    <t>FE.IV.3146-16-49/11</t>
  </si>
  <si>
    <t>FE-IV.3146.5.29.2013</t>
  </si>
  <si>
    <t>Powiat Nowotomyski - 50.000 zł
Spółdzielnia Usług Rolniczych w Zbąszyniu - 35.000 zł
BALDA sp. z o.o. w Strzyżewie - 35.000 zł</t>
  </si>
  <si>
    <t>FE.IV.3146-16-42/11</t>
  </si>
  <si>
    <t>Przebudowa ulicy Kiszewskiej w Szamotułach</t>
  </si>
  <si>
    <t>Przebudowa drogi gminnej Sławno - Żylice (ul. Boczna) km 0+000 do km 0+718 Gmina Kiszkowo</t>
  </si>
  <si>
    <t>FE.IV.3146-16-3/11</t>
  </si>
  <si>
    <t xml:space="preserve">Przebudowa ul. 11 Listopada w Kleczewie na odcinku od Alei 600-lecia do skrzyżowania z ul. Św. Kingi wraz z odwodnieniem i oświetleniem </t>
  </si>
  <si>
    <t>FE.IV.3146-16-8/11</t>
  </si>
  <si>
    <t>FE-IV.3146.5.27.2012</t>
  </si>
  <si>
    <t>FE-IV.3146.5.30.2012</t>
  </si>
  <si>
    <t>FE-IV.3146.5.26.2012</t>
  </si>
  <si>
    <t>09-08-2012</t>
  </si>
  <si>
    <t>Powiat Koniński</t>
  </si>
  <si>
    <t>Spółdzielnia Mieszkaniowa w Rybnie Wielkim - 1.000 zł
Gminna Spółdzielnia w Kiszkowie - 1.000 zł
Spółdzielnia Kółek Rolniczych w Kiszkowie - 1.000 zł</t>
  </si>
  <si>
    <t>Gmina Rawicz</t>
  </si>
  <si>
    <t>rawicki</t>
  </si>
  <si>
    <t>FE.IV.3146-16-63/11</t>
  </si>
  <si>
    <t>FE-IV.3146.5.32.2012</t>
  </si>
  <si>
    <t>Tytuł zadania</t>
  </si>
  <si>
    <t>Rozbudowa ulicy Ceglanej wraz z infrastrukturą towarzyszącą w Rawiczu</t>
  </si>
  <si>
    <t>Gmina Święciechowa</t>
  </si>
  <si>
    <t>FE.IV.3146-16-51/11</t>
  </si>
  <si>
    <t>FE-IV.3146.5.33.2012</t>
  </si>
  <si>
    <t>Przebudowa ulicy Rzemieślniczej i odcinka ulicy Strzeleckiej w Święciechowie wraz z odwodnieniem</t>
  </si>
  <si>
    <t>Powiat Szamotulski</t>
  </si>
  <si>
    <t>Gmina Wijewo</t>
  </si>
  <si>
    <t>FE.IV.3146-16-7/11</t>
  </si>
  <si>
    <t>FE-IV.3146.5.34.2012</t>
  </si>
  <si>
    <t>Przebudowa drogi gminnej w miejscowości Radomyśl</t>
  </si>
  <si>
    <t>Przedsiębiorstwo Handlowo Usługowe EUROM Eugenia Jęśkowiak - 100 zł
Usługi Murarskie Witold Czarnecki - 100 zł</t>
  </si>
  <si>
    <t>Gmina Duszniki</t>
  </si>
  <si>
    <t>FE.IV.3146-16-5/11</t>
  </si>
  <si>
    <t>FE-IV.3146.5.35.2012</t>
  </si>
  <si>
    <t>Przebudowa drogi gminnej nr 263541 P - ulicy Sportowej w miejscowości Duszniki</t>
  </si>
  <si>
    <t>Remont odcinka drogi gminnej w m. Skęczniew na części działki 155/3 o długości 131,0 mb</t>
  </si>
  <si>
    <t>FE.IV.3146-16-53/11</t>
  </si>
  <si>
    <t>FE-IV.3146.5.36.2012</t>
  </si>
  <si>
    <t>Gmina Stęszew</t>
  </si>
  <si>
    <t>FE.IV.3146-16-4/11</t>
  </si>
  <si>
    <t>FE-IV.3146.5.37.2012</t>
  </si>
  <si>
    <t>Przebudowa drogi gminnej nr 330032 P Antonin - Twardowo</t>
  </si>
  <si>
    <t>FORTEC SP. Z O.O.</t>
  </si>
  <si>
    <t>Gmina i Miasto Krajenka</t>
  </si>
  <si>
    <t>złotowski</t>
  </si>
  <si>
    <t>FE.IV.3146-16-19/11</t>
  </si>
  <si>
    <t>FE-IV.3146.5.38.2012</t>
  </si>
  <si>
    <t>Przebudowa drogi gminnej ul. Słowackiego</t>
  </si>
  <si>
    <t>Gmina Września</t>
  </si>
  <si>
    <t>wrzesiński</t>
  </si>
  <si>
    <t>FE.IV.3146-16-37/11</t>
  </si>
  <si>
    <t>FE-IV.3146.5.39.2012</t>
  </si>
  <si>
    <t>Przebudowa drogi serwisowej przy drodze krajowej nr 92 i zjazdów, przy ul. Objazdowej we Wrześni</t>
  </si>
  <si>
    <t>Miasto Poznań</t>
  </si>
  <si>
    <t>FE.IV.3146-16-31/11</t>
  </si>
  <si>
    <t>FE-IV.3146.5.40.2012</t>
  </si>
  <si>
    <t>Rozbudowa ul.Sielskiej w Poznaniu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</si>
  <si>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</si>
  <si>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</si>
  <si>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</si>
  <si>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</si>
  <si>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</si>
  <si>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</si>
  <si>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</si>
  <si>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</si>
  <si>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</si>
  <si>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20-08-2012</t>
  </si>
  <si>
    <t>20-11-2012</t>
  </si>
  <si>
    <t>27.08.2012</t>
  </si>
  <si>
    <t>05.12.2012</t>
  </si>
  <si>
    <t>31.12.2012</t>
  </si>
  <si>
    <t>11-09-2012</t>
  </si>
  <si>
    <t>11.09.2012</t>
  </si>
  <si>
    <t>16.11.2012</t>
  </si>
  <si>
    <t>13.09.2012</t>
  </si>
  <si>
    <t>20.09.2012</t>
  </si>
  <si>
    <t>21.09.2012</t>
  </si>
  <si>
    <t>20-09-2012</t>
  </si>
  <si>
    <t>12-10-2012</t>
  </si>
  <si>
    <t>03-10-2012</t>
  </si>
  <si>
    <t>15-11-2012</t>
  </si>
  <si>
    <t>15-12-2012</t>
  </si>
  <si>
    <t>09.10.2012</t>
  </si>
  <si>
    <t>18.10.2012.</t>
  </si>
  <si>
    <t>30.06.2012.</t>
  </si>
  <si>
    <t>31.08.2012.</t>
  </si>
  <si>
    <t>Gmina Krzykosy</t>
  </si>
  <si>
    <t>średzki</t>
  </si>
  <si>
    <t>FE-IV.3146.5.41.2012</t>
  </si>
  <si>
    <t>FE.IV.3146-16-2/11</t>
  </si>
  <si>
    <t>Przebudowa drogi gminnej Nr 550130P Sulęcinek - Solec Etap IV ul. Szkolna w Sulęcinku</t>
  </si>
  <si>
    <t>30.11.2012.</t>
  </si>
  <si>
    <t>31.12.2012.</t>
  </si>
  <si>
    <t>Gmina Kwilcz</t>
  </si>
  <si>
    <t>Poprawa bezpieczeństwa ruchu drogowego poprzez remont drogi gminnej w miejscowości Rozbitek na odcinku 530 mb</t>
  </si>
  <si>
    <t>FE.IV.3146-16-39/11</t>
  </si>
  <si>
    <t>Gmina Ujście</t>
  </si>
  <si>
    <t>FE.IV.3146-16-23/11</t>
  </si>
  <si>
    <t>Przebudowa dróg gminnych w centrum Nowej Wsi Ujskiej</t>
  </si>
  <si>
    <t>27.</t>
  </si>
  <si>
    <t>28.</t>
  </si>
  <si>
    <t>29.</t>
  </si>
  <si>
    <t>międzychodzki</t>
  </si>
  <si>
    <t>pilski</t>
  </si>
  <si>
    <t>22.10.2012.</t>
  </si>
  <si>
    <t>27.09.2012.</t>
  </si>
  <si>
    <t>15.11.2012.</t>
  </si>
  <si>
    <t>31.05.2012.</t>
  </si>
  <si>
    <t>25.06.2012.</t>
  </si>
  <si>
    <t>22.10.2012</t>
  </si>
  <si>
    <t>23.10.2012</t>
  </si>
  <si>
    <t>22.07.2012</t>
  </si>
  <si>
    <t>29.08.2012</t>
  </si>
  <si>
    <t xml:space="preserve">Zakład Chemiczny Paweł Paprocki - 14.500 zł
P.P.H.U. Wawrzyniak s.c. Andrzej Wawrzyniak Ludwik Wawrzyniak - 2.800 zł
</t>
  </si>
  <si>
    <t>31.07.2012</t>
  </si>
  <si>
    <t>01.01.2012.</t>
  </si>
  <si>
    <t>25.10.2012</t>
  </si>
  <si>
    <t>19.10.2012</t>
  </si>
  <si>
    <t>FE-IV.3146.5.42.2012</t>
  </si>
  <si>
    <t>06.11.2012</t>
  </si>
  <si>
    <t>14.11.2012.</t>
  </si>
  <si>
    <t>09.11.2012</t>
  </si>
  <si>
    <t>Powiat Pleszewski - 162.012,00
Ochotnicza Straż Pożarna w Kucharach - 9.000,00
Stowarzyszenie "Mieszkańccom Gminy Gołuchów" - 3.000,00</t>
  </si>
  <si>
    <t>28.11.2012.</t>
  </si>
  <si>
    <t>FE.IV.3146-16-29/11</t>
  </si>
  <si>
    <t>FE-IV.3146.5.44.2012</t>
  </si>
  <si>
    <t>04.12.2012.</t>
  </si>
  <si>
    <t>Przebudowa drogi gminnej - ulicy Rejka w Krobi</t>
  </si>
  <si>
    <t>07.12.2012.</t>
  </si>
  <si>
    <t>Gmina i Miasto Nowe Skalmierzyce</t>
  </si>
  <si>
    <t>ostrowski</t>
  </si>
  <si>
    <t>FE.IV.3146-16-32/11</t>
  </si>
  <si>
    <t>FE-IV.3146.5.417.2012</t>
  </si>
  <si>
    <t>Przebudowa drogi gminnej w miejscowości Głóski</t>
  </si>
  <si>
    <t>Powiat Ostrowski</t>
  </si>
  <si>
    <t>FE.IV.3146-16-44/11</t>
  </si>
  <si>
    <t>Gmina Połajewo</t>
  </si>
  <si>
    <t>FE-IV.3146.5.45.2012</t>
  </si>
  <si>
    <t>czarnkowsko-trzcianecki</t>
  </si>
  <si>
    <t>Przebudowa dróg dojazdowych do posesji zlokalizowanych przy ulicach Szeroka, Okrężna i Krótka w Połajewie, łączących osiedle domków jednorodzinnych z drogą wojewódzką nr 178 Oborniki - Wałcz</t>
  </si>
  <si>
    <t>FE-IV.3146.5.43.2012</t>
  </si>
  <si>
    <t>Powiat Pilski</t>
  </si>
  <si>
    <t>Gmina Rychwał</t>
  </si>
  <si>
    <t>FE.IV.3146-16-62/11</t>
  </si>
  <si>
    <t>Przebudowa drogi gminnej w miejscowości Gliny</t>
  </si>
  <si>
    <t>30.</t>
  </si>
  <si>
    <t>31.</t>
  </si>
  <si>
    <t>32.</t>
  </si>
  <si>
    <t>33.</t>
  </si>
  <si>
    <t>06.12.2012.</t>
  </si>
  <si>
    <t>02.07.2012.</t>
  </si>
  <si>
    <t>27.11.2012</t>
  </si>
  <si>
    <t>07.12.2012</t>
  </si>
  <si>
    <t>12.12.2012</t>
  </si>
  <si>
    <t>11.12.2012</t>
  </si>
  <si>
    <t>17.12.2012</t>
  </si>
  <si>
    <t>12.12.2012.</t>
  </si>
  <si>
    <t>10.12.2012.</t>
  </si>
  <si>
    <t>FE-IV.3146.5.46.2012</t>
  </si>
  <si>
    <t>14.12.2012</t>
  </si>
  <si>
    <t>13.12.2012</t>
  </si>
  <si>
    <t>18.12.2012</t>
  </si>
  <si>
    <t>20.12.2012</t>
  </si>
  <si>
    <t>18.12.2012.</t>
  </si>
  <si>
    <t>11.02.2013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</si>
</sst>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\ _z_ł_-;\-* #,##0.000\ _z_ł_-;_-* &quot;-&quot;?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3" fontId="3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3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43" fontId="22" fillId="0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left" vertical="center" wrapText="1"/>
    </xf>
    <xf numFmtId="43" fontId="0" fillId="0" borderId="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3" fontId="3" fillId="4" borderId="11" xfId="0" applyNumberFormat="1" applyFont="1" applyFill="1" applyBorder="1" applyAlignment="1">
      <alignment horizontal="center" vertical="center"/>
    </xf>
    <xf numFmtId="4" fontId="3" fillId="4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43" fontId="0" fillId="0" borderId="15" xfId="0" applyNumberFormat="1" applyFont="1" applyBorder="1" applyAlignment="1">
      <alignment horizontal="right" vertical="center" wrapText="1"/>
    </xf>
    <xf numFmtId="43" fontId="0" fillId="0" borderId="11" xfId="0" applyNumberFormat="1" applyFont="1" applyBorder="1" applyAlignment="1">
      <alignment horizontal="right" vertical="center" wrapText="1"/>
    </xf>
    <xf numFmtId="43" fontId="0" fillId="0" borderId="15" xfId="0" applyNumberFormat="1" applyFont="1" applyBorder="1" applyAlignment="1">
      <alignment horizontal="right" vertical="center"/>
    </xf>
    <xf numFmtId="43" fontId="3" fillId="4" borderId="1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43" fontId="0" fillId="0" borderId="11" xfId="0" applyNumberFormat="1" applyFont="1" applyBorder="1" applyAlignment="1">
      <alignment vertical="center" wrapText="1"/>
    </xf>
    <xf numFmtId="43" fontId="0" fillId="0" borderId="11" xfId="0" applyNumberFormat="1" applyFont="1" applyBorder="1" applyAlignment="1">
      <alignment vertical="center"/>
    </xf>
    <xf numFmtId="43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43" fontId="0" fillId="0" borderId="14" xfId="0" applyNumberFormat="1" applyFont="1" applyFill="1" applyBorder="1" applyAlignment="1">
      <alignment horizontal="center" vertical="center"/>
    </xf>
    <xf numFmtId="43" fontId="0" fillId="0" borderId="17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3" fontId="0" fillId="0" borderId="13" xfId="0" applyNumberFormat="1" applyFont="1" applyBorder="1" applyAlignment="1">
      <alignment horizontal="center" vertical="center"/>
    </xf>
    <xf numFmtId="43" fontId="0" fillId="0" borderId="13" xfId="0" applyNumberFormat="1" applyFont="1" applyFill="1" applyBorder="1" applyAlignment="1">
      <alignment horizontal="center" vertical="center"/>
    </xf>
    <xf numFmtId="43" fontId="0" fillId="0" borderId="18" xfId="0" applyNumberFormat="1" applyFont="1" applyBorder="1" applyAlignment="1">
      <alignment horizontal="right" vertical="center"/>
    </xf>
    <xf numFmtId="43" fontId="29" fillId="0" borderId="11" xfId="0" applyNumberFormat="1" applyFont="1" applyFill="1" applyBorder="1" applyAlignment="1">
      <alignment horizontal="center" vertical="center"/>
    </xf>
    <xf numFmtId="43" fontId="29" fillId="0" borderId="13" xfId="0" applyNumberFormat="1" applyFont="1" applyFill="1" applyBorder="1" applyAlignment="1">
      <alignment horizontal="center" vertical="center"/>
    </xf>
    <xf numFmtId="43" fontId="30" fillId="4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3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4" fontId="3" fillId="4" borderId="21" xfId="0" applyNumberFormat="1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58"/>
  <sheetViews>
    <sheetView tabSelected="1" zoomScaleSheetLayoutView="70" zoomScalePageLayoutView="0" workbookViewId="0" topLeftCell="R1">
      <pane ySplit="2" topLeftCell="A3" activePane="bottomLeft" state="frozen"/>
      <selection pane="topLeft" activeCell="A1" sqref="A1"/>
      <selection pane="bottomLeft" activeCell="U11" sqref="U11"/>
    </sheetView>
  </sheetViews>
  <sheetFormatPr defaultColWidth="9.140625" defaultRowHeight="12.75"/>
  <cols>
    <col min="1" max="1" width="5.57421875" style="1" customWidth="1"/>
    <col min="2" max="2" width="26.421875" style="1" customWidth="1"/>
    <col min="3" max="3" width="13.7109375" style="1" customWidth="1"/>
    <col min="4" max="4" width="19.00390625" style="12" customWidth="1"/>
    <col min="5" max="5" width="20.140625" style="12" customWidth="1"/>
    <col min="6" max="6" width="17.421875" style="12" customWidth="1"/>
    <col min="7" max="7" width="13.28125" style="12" customWidth="1"/>
    <col min="8" max="8" width="13.7109375" style="12" customWidth="1"/>
    <col min="9" max="9" width="13.57421875" style="12" customWidth="1"/>
    <col min="10" max="10" width="13.28125" style="12" customWidth="1"/>
    <col min="11" max="11" width="50.7109375" style="12" customWidth="1"/>
    <col min="12" max="12" width="13.421875" style="41" customWidth="1"/>
    <col min="13" max="13" width="15.57421875" style="12" customWidth="1"/>
    <col min="14" max="14" width="20.7109375" style="12" customWidth="1"/>
    <col min="15" max="15" width="20.00390625" style="12" customWidth="1"/>
    <col min="16" max="16" width="18.7109375" style="12" customWidth="1"/>
    <col min="17" max="17" width="17.57421875" style="53" customWidth="1"/>
    <col min="18" max="18" width="18.28125" style="12" customWidth="1"/>
    <col min="19" max="19" width="18.57421875" style="12" customWidth="1"/>
    <col min="20" max="20" width="18.28125" style="12" customWidth="1"/>
    <col min="21" max="21" width="14.00390625" style="12" customWidth="1"/>
    <col min="22" max="22" width="13.57421875" style="12" customWidth="1"/>
    <col min="23" max="23" width="14.28125" style="12" customWidth="1"/>
    <col min="24" max="24" width="11.7109375" style="12" customWidth="1"/>
    <col min="25" max="25" width="28.8515625" style="23" customWidth="1"/>
    <col min="26" max="26" width="15.140625" style="12" customWidth="1"/>
    <col min="27" max="27" width="16.7109375" style="7" bestFit="1" customWidth="1"/>
    <col min="28" max="16384" width="9.140625" style="7" customWidth="1"/>
  </cols>
  <sheetData>
    <row r="1" spans="1:27" ht="28.5" customHeight="1">
      <c r="A1" s="91" t="s">
        <v>32</v>
      </c>
      <c r="B1" s="100" t="s">
        <v>35</v>
      </c>
      <c r="C1" s="98" t="s">
        <v>40</v>
      </c>
      <c r="D1" s="93" t="s">
        <v>0</v>
      </c>
      <c r="E1" s="93" t="s">
        <v>9</v>
      </c>
      <c r="F1" s="98" t="s">
        <v>10</v>
      </c>
      <c r="G1" s="95" t="s">
        <v>11</v>
      </c>
      <c r="H1" s="95" t="s">
        <v>12</v>
      </c>
      <c r="I1" s="95" t="s">
        <v>38</v>
      </c>
      <c r="J1" s="95" t="s">
        <v>39</v>
      </c>
      <c r="K1" s="93" t="s">
        <v>262</v>
      </c>
      <c r="L1" s="105" t="s">
        <v>41</v>
      </c>
      <c r="M1" s="100" t="s">
        <v>8</v>
      </c>
      <c r="N1" s="102" t="s">
        <v>4</v>
      </c>
      <c r="O1" s="104"/>
      <c r="P1" s="100" t="s">
        <v>14</v>
      </c>
      <c r="Q1" s="98" t="s">
        <v>37</v>
      </c>
      <c r="R1" s="102" t="s">
        <v>153</v>
      </c>
      <c r="S1" s="103"/>
      <c r="T1" s="104"/>
      <c r="U1" s="93" t="s">
        <v>5</v>
      </c>
      <c r="V1" s="93"/>
      <c r="W1" s="93"/>
      <c r="X1" s="100" t="s">
        <v>34</v>
      </c>
      <c r="Y1" s="100" t="s">
        <v>2</v>
      </c>
      <c r="Z1" s="101" t="s">
        <v>6</v>
      </c>
      <c r="AA1" s="101" t="s">
        <v>51</v>
      </c>
    </row>
    <row r="2" spans="1:27" ht="57.75" customHeight="1">
      <c r="A2" s="92"/>
      <c r="B2" s="101"/>
      <c r="C2" s="99"/>
      <c r="D2" s="97"/>
      <c r="E2" s="94"/>
      <c r="F2" s="99"/>
      <c r="G2" s="96"/>
      <c r="H2" s="96"/>
      <c r="I2" s="96"/>
      <c r="J2" s="96"/>
      <c r="K2" s="94"/>
      <c r="L2" s="106"/>
      <c r="M2" s="101"/>
      <c r="N2" s="21" t="s">
        <v>114</v>
      </c>
      <c r="O2" s="21" t="s">
        <v>15</v>
      </c>
      <c r="P2" s="101"/>
      <c r="Q2" s="99"/>
      <c r="R2" s="21" t="s">
        <v>114</v>
      </c>
      <c r="S2" s="21" t="s">
        <v>7</v>
      </c>
      <c r="T2" s="21" t="s">
        <v>13</v>
      </c>
      <c r="U2" s="21" t="s">
        <v>1</v>
      </c>
      <c r="V2" s="21" t="s">
        <v>28</v>
      </c>
      <c r="W2" s="21" t="s">
        <v>29</v>
      </c>
      <c r="X2" s="101"/>
      <c r="Y2" s="101"/>
      <c r="Z2" s="101"/>
      <c r="AA2" s="101"/>
    </row>
    <row r="3" spans="1:27" ht="66" customHeight="1">
      <c r="A3" s="19" t="s">
        <v>16</v>
      </c>
      <c r="B3" s="47" t="s">
        <v>70</v>
      </c>
      <c r="C3" s="20" t="s">
        <v>134</v>
      </c>
      <c r="D3" s="46" t="s">
        <v>71</v>
      </c>
      <c r="E3" s="6" t="s">
        <v>133</v>
      </c>
      <c r="F3" s="6" t="s">
        <v>217</v>
      </c>
      <c r="G3" s="6" t="s">
        <v>407</v>
      </c>
      <c r="H3" s="6"/>
      <c r="I3" s="6"/>
      <c r="J3" s="6"/>
      <c r="K3" s="20" t="s">
        <v>72</v>
      </c>
      <c r="L3" s="37">
        <v>766</v>
      </c>
      <c r="M3" s="16" t="s">
        <v>30</v>
      </c>
      <c r="N3" s="15">
        <v>966490</v>
      </c>
      <c r="O3" s="15">
        <v>289947</v>
      </c>
      <c r="P3" s="15">
        <v>289947</v>
      </c>
      <c r="Q3" s="28">
        <f>P3-S3</f>
        <v>50793</v>
      </c>
      <c r="R3" s="45">
        <v>797181.31</v>
      </c>
      <c r="S3" s="45">
        <v>239154</v>
      </c>
      <c r="T3" s="45">
        <v>558027.31</v>
      </c>
      <c r="U3" s="31" t="s">
        <v>159</v>
      </c>
      <c r="V3" s="18" t="s">
        <v>161</v>
      </c>
      <c r="W3" s="18" t="s">
        <v>313</v>
      </c>
      <c r="X3" s="6" t="s">
        <v>47</v>
      </c>
      <c r="Y3" s="25" t="s">
        <v>218</v>
      </c>
      <c r="Z3" s="72">
        <v>64819.24</v>
      </c>
      <c r="AA3" s="15">
        <v>64819.24</v>
      </c>
    </row>
    <row r="4" spans="1:27" ht="38.25">
      <c r="A4" s="19" t="s">
        <v>17</v>
      </c>
      <c r="B4" s="48" t="s">
        <v>73</v>
      </c>
      <c r="C4" s="49" t="s">
        <v>113</v>
      </c>
      <c r="D4" s="59" t="s">
        <v>74</v>
      </c>
      <c r="E4" s="6" t="s">
        <v>132</v>
      </c>
      <c r="F4" s="30" t="s">
        <v>157</v>
      </c>
      <c r="G4" s="30" t="s">
        <v>198</v>
      </c>
      <c r="H4" s="30"/>
      <c r="I4" s="30"/>
      <c r="J4" s="30"/>
      <c r="K4" s="49" t="s">
        <v>75</v>
      </c>
      <c r="L4" s="60">
        <v>2300</v>
      </c>
      <c r="M4" s="16" t="s">
        <v>76</v>
      </c>
      <c r="N4" s="15">
        <v>930176.24</v>
      </c>
      <c r="O4" s="15">
        <v>279052</v>
      </c>
      <c r="P4" s="15">
        <v>279052</v>
      </c>
      <c r="Q4" s="28">
        <f>P4-S4</f>
        <v>21607</v>
      </c>
      <c r="R4" s="61">
        <v>858152.18</v>
      </c>
      <c r="S4" s="61">
        <v>257445</v>
      </c>
      <c r="T4" s="61">
        <v>600707.18</v>
      </c>
      <c r="U4" s="31" t="s">
        <v>159</v>
      </c>
      <c r="V4" s="18" t="s">
        <v>168</v>
      </c>
      <c r="W4" s="31" t="s">
        <v>161</v>
      </c>
      <c r="X4" s="6" t="s">
        <v>47</v>
      </c>
      <c r="Y4" s="62" t="s">
        <v>43</v>
      </c>
      <c r="Z4" s="72">
        <v>200000</v>
      </c>
      <c r="AA4" s="72">
        <v>0</v>
      </c>
    </row>
    <row r="5" spans="1:27" ht="25.5">
      <c r="A5" s="19" t="s">
        <v>18</v>
      </c>
      <c r="B5" s="48" t="s">
        <v>77</v>
      </c>
      <c r="C5" s="49" t="s">
        <v>90</v>
      </c>
      <c r="D5" s="30" t="s">
        <v>78</v>
      </c>
      <c r="E5" s="6" t="s">
        <v>135</v>
      </c>
      <c r="F5" s="30" t="s">
        <v>158</v>
      </c>
      <c r="G5" s="30"/>
      <c r="H5" s="30"/>
      <c r="I5" s="30"/>
      <c r="J5" s="30"/>
      <c r="K5" s="32" t="s">
        <v>79</v>
      </c>
      <c r="L5" s="38">
        <v>1656</v>
      </c>
      <c r="M5" s="16" t="s">
        <v>76</v>
      </c>
      <c r="N5" s="15">
        <v>1001042.46</v>
      </c>
      <c r="O5" s="15">
        <v>300312</v>
      </c>
      <c r="P5" s="15">
        <v>300312</v>
      </c>
      <c r="Q5" s="28">
        <f>P5-S5</f>
        <v>76359</v>
      </c>
      <c r="R5" s="73">
        <v>746510.39</v>
      </c>
      <c r="S5" s="73">
        <v>223953</v>
      </c>
      <c r="T5" s="73">
        <v>522557.39</v>
      </c>
      <c r="U5" s="31" t="s">
        <v>159</v>
      </c>
      <c r="V5" s="31" t="s">
        <v>163</v>
      </c>
      <c r="W5" s="31" t="s">
        <v>161</v>
      </c>
      <c r="X5" s="6" t="s">
        <v>47</v>
      </c>
      <c r="Y5" s="33" t="s">
        <v>136</v>
      </c>
      <c r="Z5" s="72">
        <v>79951.26</v>
      </c>
      <c r="AA5" s="72">
        <f>Z5</f>
        <v>79951.26</v>
      </c>
    </row>
    <row r="6" spans="1:27" ht="25.5">
      <c r="A6" s="19" t="s">
        <v>19</v>
      </c>
      <c r="B6" s="48" t="s">
        <v>189</v>
      </c>
      <c r="C6" s="49" t="s">
        <v>129</v>
      </c>
      <c r="D6" s="30" t="s">
        <v>279</v>
      </c>
      <c r="E6" s="6" t="s">
        <v>280</v>
      </c>
      <c r="F6" s="30" t="s">
        <v>396</v>
      </c>
      <c r="G6" s="30"/>
      <c r="H6" s="30"/>
      <c r="I6" s="30"/>
      <c r="J6" s="30"/>
      <c r="K6" s="32" t="s">
        <v>278</v>
      </c>
      <c r="L6" s="38">
        <v>131</v>
      </c>
      <c r="M6" s="32" t="s">
        <v>31</v>
      </c>
      <c r="N6" s="15">
        <v>67964.65</v>
      </c>
      <c r="O6" s="15">
        <v>20389.4</v>
      </c>
      <c r="P6" s="15">
        <v>16924</v>
      </c>
      <c r="Q6" s="28">
        <f>P6-S6</f>
        <v>0</v>
      </c>
      <c r="R6" s="73">
        <v>56413.67</v>
      </c>
      <c r="S6" s="73">
        <v>16924</v>
      </c>
      <c r="T6" s="73">
        <v>39489.67</v>
      </c>
      <c r="U6" s="31" t="s">
        <v>159</v>
      </c>
      <c r="V6" s="31" t="s">
        <v>164</v>
      </c>
      <c r="W6" s="31" t="s">
        <v>313</v>
      </c>
      <c r="X6" s="6" t="s">
        <v>47</v>
      </c>
      <c r="Y6" s="33" t="s">
        <v>185</v>
      </c>
      <c r="Z6" s="72">
        <v>20000</v>
      </c>
      <c r="AA6" s="72">
        <v>0</v>
      </c>
    </row>
    <row r="7" spans="1:27" ht="25.5">
      <c r="A7" s="19" t="s">
        <v>20</v>
      </c>
      <c r="B7" s="48" t="s">
        <v>274</v>
      </c>
      <c r="C7" s="49" t="s">
        <v>233</v>
      </c>
      <c r="D7" s="30" t="s">
        <v>275</v>
      </c>
      <c r="E7" s="6" t="s">
        <v>276</v>
      </c>
      <c r="F7" s="30" t="s">
        <v>326</v>
      </c>
      <c r="G7" s="30"/>
      <c r="H7" s="30"/>
      <c r="I7" s="30"/>
      <c r="J7" s="30"/>
      <c r="K7" s="32" t="s">
        <v>277</v>
      </c>
      <c r="L7" s="38">
        <v>555</v>
      </c>
      <c r="M7" s="32" t="s">
        <v>30</v>
      </c>
      <c r="N7" s="15">
        <v>779544</v>
      </c>
      <c r="O7" s="15">
        <v>233863</v>
      </c>
      <c r="P7" s="15">
        <v>195748</v>
      </c>
      <c r="Q7" s="28">
        <f>P7-S7</f>
        <v>0</v>
      </c>
      <c r="R7" s="73">
        <v>652494</v>
      </c>
      <c r="S7" s="73">
        <v>195748</v>
      </c>
      <c r="T7" s="73">
        <v>456746</v>
      </c>
      <c r="U7" s="31" t="s">
        <v>159</v>
      </c>
      <c r="V7" s="31" t="s">
        <v>327</v>
      </c>
      <c r="W7" s="31" t="s">
        <v>328</v>
      </c>
      <c r="X7" s="6" t="s">
        <v>142</v>
      </c>
      <c r="Y7" s="33"/>
      <c r="Z7" s="72">
        <v>0</v>
      </c>
      <c r="AA7" s="72">
        <v>0</v>
      </c>
    </row>
    <row r="8" spans="1:27" ht="39" customHeight="1">
      <c r="A8" s="19" t="s">
        <v>21</v>
      </c>
      <c r="B8" s="48" t="s">
        <v>224</v>
      </c>
      <c r="C8" s="49" t="s">
        <v>225</v>
      </c>
      <c r="D8" s="30" t="s">
        <v>226</v>
      </c>
      <c r="E8" s="6" t="s">
        <v>228</v>
      </c>
      <c r="F8" s="30" t="s">
        <v>227</v>
      </c>
      <c r="G8" s="30" t="s">
        <v>364</v>
      </c>
      <c r="H8" s="30"/>
      <c r="I8" s="30"/>
      <c r="J8" s="30"/>
      <c r="K8" s="32" t="s">
        <v>229</v>
      </c>
      <c r="L8" s="38">
        <v>247.58</v>
      </c>
      <c r="M8" s="32" t="s">
        <v>30</v>
      </c>
      <c r="N8" s="15">
        <v>1011321.3</v>
      </c>
      <c r="O8" s="15">
        <v>303396</v>
      </c>
      <c r="P8" s="15">
        <v>303396</v>
      </c>
      <c r="Q8" s="28">
        <f aca="true" t="shared" si="0" ref="Q8:Q15">P8-S8</f>
        <v>97486</v>
      </c>
      <c r="R8" s="73">
        <v>686368.64</v>
      </c>
      <c r="S8" s="73">
        <v>205910</v>
      </c>
      <c r="T8" s="73">
        <v>480458.64</v>
      </c>
      <c r="U8" s="31" t="s">
        <v>159</v>
      </c>
      <c r="V8" s="18" t="s">
        <v>161</v>
      </c>
      <c r="W8" s="18" t="s">
        <v>160</v>
      </c>
      <c r="X8" s="6" t="s">
        <v>142</v>
      </c>
      <c r="Y8" s="33"/>
      <c r="Z8" s="72">
        <v>0</v>
      </c>
      <c r="AA8" s="72">
        <v>0</v>
      </c>
    </row>
    <row r="9" spans="1:27" ht="69.75" customHeight="1">
      <c r="A9" s="19" t="s">
        <v>22</v>
      </c>
      <c r="B9" s="48" t="s">
        <v>80</v>
      </c>
      <c r="C9" s="49" t="s">
        <v>100</v>
      </c>
      <c r="D9" s="30" t="s">
        <v>81</v>
      </c>
      <c r="E9" s="6" t="s">
        <v>137</v>
      </c>
      <c r="F9" s="30" t="s">
        <v>162</v>
      </c>
      <c r="G9" s="30" t="s">
        <v>219</v>
      </c>
      <c r="H9" s="30" t="s">
        <v>316</v>
      </c>
      <c r="I9" s="30" t="s">
        <v>397</v>
      </c>
      <c r="J9" s="30"/>
      <c r="K9" s="32" t="s">
        <v>82</v>
      </c>
      <c r="L9" s="38">
        <v>2513.5</v>
      </c>
      <c r="M9" s="32" t="s">
        <v>30</v>
      </c>
      <c r="N9" s="15">
        <v>1812749</v>
      </c>
      <c r="O9" s="15">
        <v>543824</v>
      </c>
      <c r="P9" s="15">
        <v>543824</v>
      </c>
      <c r="Q9" s="28">
        <f t="shared" si="0"/>
        <v>197004</v>
      </c>
      <c r="R9" s="73">
        <v>1215830.92</v>
      </c>
      <c r="S9" s="73">
        <v>346820</v>
      </c>
      <c r="T9" s="73">
        <v>869010.92</v>
      </c>
      <c r="U9" s="31" t="s">
        <v>159</v>
      </c>
      <c r="V9" s="31" t="s">
        <v>164</v>
      </c>
      <c r="W9" s="31" t="s">
        <v>313</v>
      </c>
      <c r="X9" s="6" t="s">
        <v>47</v>
      </c>
      <c r="Y9" s="33" t="s">
        <v>365</v>
      </c>
      <c r="Z9" s="72">
        <v>174012</v>
      </c>
      <c r="AA9" s="72">
        <v>12000</v>
      </c>
    </row>
    <row r="10" spans="1:27" ht="49.5" customHeight="1">
      <c r="A10" s="19" t="s">
        <v>23</v>
      </c>
      <c r="B10" s="48" t="s">
        <v>83</v>
      </c>
      <c r="C10" s="49" t="s">
        <v>89</v>
      </c>
      <c r="D10" s="30" t="s">
        <v>84</v>
      </c>
      <c r="E10" s="6" t="s">
        <v>138</v>
      </c>
      <c r="F10" s="30" t="s">
        <v>180</v>
      </c>
      <c r="G10" s="30"/>
      <c r="H10" s="30"/>
      <c r="I10" s="30"/>
      <c r="J10" s="30"/>
      <c r="K10" s="32" t="s">
        <v>85</v>
      </c>
      <c r="L10" s="38">
        <v>764.33</v>
      </c>
      <c r="M10" s="32" t="s">
        <v>76</v>
      </c>
      <c r="N10" s="15">
        <v>3374253.44</v>
      </c>
      <c r="O10" s="15">
        <v>1000000</v>
      </c>
      <c r="P10" s="15">
        <v>1000000</v>
      </c>
      <c r="Q10" s="28">
        <f t="shared" si="0"/>
        <v>283251</v>
      </c>
      <c r="R10" s="73">
        <v>2389165.8</v>
      </c>
      <c r="S10" s="73">
        <v>716749</v>
      </c>
      <c r="T10" s="73">
        <v>1672416.8</v>
      </c>
      <c r="U10" s="31" t="s">
        <v>159</v>
      </c>
      <c r="V10" s="31" t="s">
        <v>161</v>
      </c>
      <c r="W10" s="31" t="s">
        <v>160</v>
      </c>
      <c r="X10" s="6" t="s">
        <v>47</v>
      </c>
      <c r="Y10" s="33" t="s">
        <v>139</v>
      </c>
      <c r="Z10" s="72">
        <v>500000</v>
      </c>
      <c r="AA10" s="72">
        <v>0</v>
      </c>
    </row>
    <row r="11" spans="1:27" ht="25.5">
      <c r="A11" s="19" t="s">
        <v>24</v>
      </c>
      <c r="B11" s="48" t="s">
        <v>86</v>
      </c>
      <c r="C11" s="49" t="s">
        <v>141</v>
      </c>
      <c r="D11" s="30" t="s">
        <v>87</v>
      </c>
      <c r="E11" s="6" t="s">
        <v>140</v>
      </c>
      <c r="F11" s="30" t="s">
        <v>166</v>
      </c>
      <c r="G11" s="30"/>
      <c r="H11" s="30"/>
      <c r="I11" s="30"/>
      <c r="J11" s="30"/>
      <c r="K11" s="32" t="s">
        <v>88</v>
      </c>
      <c r="L11" s="38">
        <v>682.4</v>
      </c>
      <c r="M11" s="32" t="s">
        <v>30</v>
      </c>
      <c r="N11" s="15">
        <v>798655</v>
      </c>
      <c r="O11" s="15">
        <v>239596</v>
      </c>
      <c r="P11" s="15">
        <v>239596</v>
      </c>
      <c r="Q11" s="28">
        <f t="shared" si="0"/>
        <v>94339</v>
      </c>
      <c r="R11" s="73">
        <v>484192</v>
      </c>
      <c r="S11" s="73">
        <v>145257</v>
      </c>
      <c r="T11" s="73">
        <v>338935</v>
      </c>
      <c r="U11" s="31" t="s">
        <v>159</v>
      </c>
      <c r="V11" s="31" t="s">
        <v>167</v>
      </c>
      <c r="W11" s="31" t="s">
        <v>168</v>
      </c>
      <c r="X11" s="6" t="s">
        <v>142</v>
      </c>
      <c r="Y11" s="33"/>
      <c r="Z11" s="72">
        <v>0</v>
      </c>
      <c r="AA11" s="72">
        <v>0</v>
      </c>
    </row>
    <row r="12" spans="1:27" ht="76.5">
      <c r="A12" s="19" t="s">
        <v>25</v>
      </c>
      <c r="B12" s="48" t="s">
        <v>236</v>
      </c>
      <c r="C12" s="49" t="s">
        <v>225</v>
      </c>
      <c r="D12" s="30" t="s">
        <v>249</v>
      </c>
      <c r="E12" s="6" t="s">
        <v>253</v>
      </c>
      <c r="F12" s="30" t="s">
        <v>223</v>
      </c>
      <c r="G12" s="30" t="s">
        <v>318</v>
      </c>
      <c r="H12" s="30"/>
      <c r="I12" s="30"/>
      <c r="J12" s="30"/>
      <c r="K12" s="32" t="s">
        <v>248</v>
      </c>
      <c r="L12" s="38">
        <v>718</v>
      </c>
      <c r="M12" s="32" t="s">
        <v>30</v>
      </c>
      <c r="N12" s="15">
        <v>495875</v>
      </c>
      <c r="O12" s="15">
        <v>148762</v>
      </c>
      <c r="P12" s="15">
        <v>148762</v>
      </c>
      <c r="Q12" s="28">
        <f t="shared" si="0"/>
        <v>56089</v>
      </c>
      <c r="R12" s="73">
        <v>308911.87</v>
      </c>
      <c r="S12" s="73">
        <v>92673</v>
      </c>
      <c r="T12" s="73">
        <v>216238.87</v>
      </c>
      <c r="U12" s="31" t="s">
        <v>159</v>
      </c>
      <c r="V12" s="31" t="s">
        <v>167</v>
      </c>
      <c r="W12" s="31" t="s">
        <v>168</v>
      </c>
      <c r="X12" s="6" t="s">
        <v>47</v>
      </c>
      <c r="Y12" s="33" t="s">
        <v>257</v>
      </c>
      <c r="Z12" s="72">
        <v>3000</v>
      </c>
      <c r="AA12" s="72">
        <f>Z12</f>
        <v>3000</v>
      </c>
    </row>
    <row r="13" spans="1:27" ht="42.75" customHeight="1">
      <c r="A13" s="19" t="s">
        <v>26</v>
      </c>
      <c r="B13" s="48" t="s">
        <v>231</v>
      </c>
      <c r="C13" s="49" t="s">
        <v>241</v>
      </c>
      <c r="D13" s="30" t="s">
        <v>251</v>
      </c>
      <c r="E13" s="6" t="s">
        <v>254</v>
      </c>
      <c r="F13" s="30" t="s">
        <v>255</v>
      </c>
      <c r="G13" s="30"/>
      <c r="H13" s="30"/>
      <c r="I13" s="30"/>
      <c r="J13" s="30"/>
      <c r="K13" s="32" t="s">
        <v>250</v>
      </c>
      <c r="L13" s="38">
        <v>720</v>
      </c>
      <c r="M13" s="32" t="s">
        <v>30</v>
      </c>
      <c r="N13" s="15">
        <v>1004792</v>
      </c>
      <c r="O13" s="15">
        <v>301437</v>
      </c>
      <c r="P13" s="15">
        <v>301437</v>
      </c>
      <c r="Q13" s="28">
        <f t="shared" si="0"/>
        <v>23810</v>
      </c>
      <c r="R13" s="73">
        <v>925425</v>
      </c>
      <c r="S13" s="73">
        <v>277627</v>
      </c>
      <c r="T13" s="73">
        <v>647798</v>
      </c>
      <c r="U13" s="31" t="s">
        <v>159</v>
      </c>
      <c r="V13" s="31" t="s">
        <v>357</v>
      </c>
      <c r="W13" s="31" t="s">
        <v>167</v>
      </c>
      <c r="X13" s="6" t="s">
        <v>47</v>
      </c>
      <c r="Y13" s="33" t="s">
        <v>256</v>
      </c>
      <c r="Z13" s="72">
        <v>141000</v>
      </c>
      <c r="AA13" s="72">
        <v>0</v>
      </c>
    </row>
    <row r="14" spans="1:27" ht="22.5" customHeight="1">
      <c r="A14" s="19" t="s">
        <v>27</v>
      </c>
      <c r="B14" s="48" t="s">
        <v>286</v>
      </c>
      <c r="C14" s="49" t="s">
        <v>287</v>
      </c>
      <c r="D14" s="30" t="s">
        <v>288</v>
      </c>
      <c r="E14" s="6" t="s">
        <v>289</v>
      </c>
      <c r="F14" s="30" t="s">
        <v>353</v>
      </c>
      <c r="G14" s="30"/>
      <c r="H14" s="30"/>
      <c r="I14" s="30"/>
      <c r="J14" s="30"/>
      <c r="K14" s="32" t="s">
        <v>290</v>
      </c>
      <c r="L14" s="38">
        <v>279</v>
      </c>
      <c r="M14" s="32" t="s">
        <v>30</v>
      </c>
      <c r="N14" s="15">
        <v>594153</v>
      </c>
      <c r="O14" s="15">
        <v>178245</v>
      </c>
      <c r="P14" s="15">
        <v>113897</v>
      </c>
      <c r="Q14" s="28">
        <f t="shared" si="0"/>
        <v>0</v>
      </c>
      <c r="R14" s="73">
        <v>379657.27</v>
      </c>
      <c r="S14" s="73">
        <v>113897</v>
      </c>
      <c r="T14" s="73">
        <v>265760.27</v>
      </c>
      <c r="U14" s="31" t="s">
        <v>159</v>
      </c>
      <c r="V14" s="31" t="s">
        <v>357</v>
      </c>
      <c r="W14" s="31" t="s">
        <v>167</v>
      </c>
      <c r="X14" s="6" t="s">
        <v>142</v>
      </c>
      <c r="Y14" s="33"/>
      <c r="Z14" s="72">
        <v>0</v>
      </c>
      <c r="AA14" s="72">
        <v>0</v>
      </c>
    </row>
    <row r="15" spans="1:27" ht="22.5" customHeight="1">
      <c r="A15" s="19" t="s">
        <v>230</v>
      </c>
      <c r="B15" s="48" t="s">
        <v>178</v>
      </c>
      <c r="C15" s="49" t="s">
        <v>89</v>
      </c>
      <c r="D15" s="30" t="s">
        <v>367</v>
      </c>
      <c r="E15" s="6" t="s">
        <v>368</v>
      </c>
      <c r="F15" s="30" t="s">
        <v>369</v>
      </c>
      <c r="G15" s="30" t="s">
        <v>405</v>
      </c>
      <c r="H15" s="30"/>
      <c r="I15" s="30"/>
      <c r="J15" s="30"/>
      <c r="K15" s="32" t="s">
        <v>370</v>
      </c>
      <c r="L15" s="38">
        <v>280</v>
      </c>
      <c r="M15" s="32" t="s">
        <v>30</v>
      </c>
      <c r="N15" s="15">
        <v>430800</v>
      </c>
      <c r="O15" s="15">
        <v>129200</v>
      </c>
      <c r="P15" s="15">
        <v>129200</v>
      </c>
      <c r="Q15" s="28">
        <f t="shared" si="0"/>
        <v>69850</v>
      </c>
      <c r="R15" s="73">
        <v>197836</v>
      </c>
      <c r="S15" s="73">
        <v>59350</v>
      </c>
      <c r="T15" s="73">
        <v>138486</v>
      </c>
      <c r="U15" s="31" t="s">
        <v>358</v>
      </c>
      <c r="V15" s="31" t="s">
        <v>371</v>
      </c>
      <c r="W15" s="31" t="s">
        <v>335</v>
      </c>
      <c r="X15" s="6" t="s">
        <v>47</v>
      </c>
      <c r="Y15" s="33" t="s">
        <v>139</v>
      </c>
      <c r="Z15" s="72">
        <v>100000</v>
      </c>
      <c r="AA15" s="72">
        <v>0</v>
      </c>
    </row>
    <row r="16" spans="1:27" ht="29.25" customHeight="1">
      <c r="A16" s="19" t="s">
        <v>237</v>
      </c>
      <c r="B16" s="48" t="s">
        <v>329</v>
      </c>
      <c r="C16" s="49" t="s">
        <v>330</v>
      </c>
      <c r="D16" s="30" t="s">
        <v>332</v>
      </c>
      <c r="E16" s="6" t="s">
        <v>331</v>
      </c>
      <c r="F16" s="30" t="s">
        <v>326</v>
      </c>
      <c r="G16" s="30"/>
      <c r="H16" s="30"/>
      <c r="I16" s="30"/>
      <c r="J16" s="30"/>
      <c r="K16" s="32" t="s">
        <v>333</v>
      </c>
      <c r="L16" s="38">
        <v>412.33</v>
      </c>
      <c r="M16" s="32" t="s">
        <v>30</v>
      </c>
      <c r="N16" s="15">
        <v>419521.65</v>
      </c>
      <c r="O16" s="15">
        <v>125656</v>
      </c>
      <c r="P16" s="15">
        <v>125656</v>
      </c>
      <c r="Q16" s="28">
        <f>P16-S16</f>
        <v>6881</v>
      </c>
      <c r="R16" s="73">
        <v>395919.2</v>
      </c>
      <c r="S16" s="73">
        <v>118775</v>
      </c>
      <c r="T16" s="73">
        <v>277144.2</v>
      </c>
      <c r="U16" s="31" t="s">
        <v>159</v>
      </c>
      <c r="V16" s="31" t="s">
        <v>334</v>
      </c>
      <c r="W16" s="31" t="s">
        <v>335</v>
      </c>
      <c r="X16" s="6" t="s">
        <v>142</v>
      </c>
      <c r="Y16" s="33"/>
      <c r="Z16" s="72">
        <v>0</v>
      </c>
      <c r="AA16" s="72">
        <v>0</v>
      </c>
    </row>
    <row r="17" spans="1:27" ht="29.25" customHeight="1">
      <c r="A17" s="19" t="s">
        <v>238</v>
      </c>
      <c r="B17" s="48" t="s">
        <v>336</v>
      </c>
      <c r="C17" s="49" t="s">
        <v>345</v>
      </c>
      <c r="D17" s="30" t="s">
        <v>338</v>
      </c>
      <c r="E17" s="6" t="s">
        <v>361</v>
      </c>
      <c r="F17" s="30" t="s">
        <v>362</v>
      </c>
      <c r="G17" s="30" t="s">
        <v>404</v>
      </c>
      <c r="H17" s="30"/>
      <c r="I17" s="30"/>
      <c r="J17" s="30"/>
      <c r="K17" s="32" t="s">
        <v>337</v>
      </c>
      <c r="L17" s="38">
        <v>770</v>
      </c>
      <c r="M17" s="32" t="s">
        <v>31</v>
      </c>
      <c r="N17" s="15">
        <v>425746</v>
      </c>
      <c r="O17" s="15">
        <v>127723</v>
      </c>
      <c r="P17" s="15">
        <v>127723</v>
      </c>
      <c r="Q17" s="28">
        <f>P17-S17</f>
        <v>19874</v>
      </c>
      <c r="R17" s="73">
        <v>359499</v>
      </c>
      <c r="S17" s="73">
        <v>107849</v>
      </c>
      <c r="T17" s="73">
        <v>251650</v>
      </c>
      <c r="U17" s="31" t="s">
        <v>159</v>
      </c>
      <c r="V17" s="31" t="s">
        <v>160</v>
      </c>
      <c r="W17" s="31" t="s">
        <v>313</v>
      </c>
      <c r="X17" s="6" t="s">
        <v>142</v>
      </c>
      <c r="Y17" s="33"/>
      <c r="Z17" s="72"/>
      <c r="AA17" s="72"/>
    </row>
    <row r="18" spans="1:27" ht="89.25">
      <c r="A18" s="19" t="s">
        <v>239</v>
      </c>
      <c r="B18" s="48" t="s">
        <v>91</v>
      </c>
      <c r="C18" s="49" t="s">
        <v>92</v>
      </c>
      <c r="D18" s="30" t="s">
        <v>93</v>
      </c>
      <c r="E18" s="6" t="s">
        <v>144</v>
      </c>
      <c r="F18" s="30" t="s">
        <v>207</v>
      </c>
      <c r="G18" s="30" t="s">
        <v>364</v>
      </c>
      <c r="H18" s="30" t="s">
        <v>396</v>
      </c>
      <c r="I18" s="30"/>
      <c r="J18" s="30"/>
      <c r="K18" s="32" t="s">
        <v>94</v>
      </c>
      <c r="L18" s="38">
        <v>1036.9</v>
      </c>
      <c r="M18" s="32" t="s">
        <v>76</v>
      </c>
      <c r="N18" s="15">
        <v>4023200.84</v>
      </c>
      <c r="O18" s="15">
        <v>1000000</v>
      </c>
      <c r="P18" s="15">
        <v>1000000</v>
      </c>
      <c r="Q18" s="28">
        <f aca="true" t="shared" si="1" ref="Q18:Q30">P18-S18</f>
        <v>250042</v>
      </c>
      <c r="R18" s="73">
        <v>2514918.78</v>
      </c>
      <c r="S18" s="73">
        <v>749958</v>
      </c>
      <c r="T18" s="73">
        <v>1764960.78</v>
      </c>
      <c r="U18" s="31" t="s">
        <v>159</v>
      </c>
      <c r="V18" s="31" t="s">
        <v>161</v>
      </c>
      <c r="W18" s="31" t="s">
        <v>160</v>
      </c>
      <c r="X18" s="6" t="s">
        <v>47</v>
      </c>
      <c r="Y18" s="33" t="s">
        <v>208</v>
      </c>
      <c r="Z18" s="72">
        <v>33000</v>
      </c>
      <c r="AA18" s="72">
        <v>3000</v>
      </c>
    </row>
    <row r="19" spans="1:27" ht="25.5">
      <c r="A19" s="19" t="s">
        <v>240</v>
      </c>
      <c r="B19" s="48" t="s">
        <v>372</v>
      </c>
      <c r="C19" s="49" t="s">
        <v>373</v>
      </c>
      <c r="D19" s="30" t="s">
        <v>374</v>
      </c>
      <c r="E19" s="6" t="s">
        <v>375</v>
      </c>
      <c r="F19" s="30" t="s">
        <v>392</v>
      </c>
      <c r="G19" s="30"/>
      <c r="H19" s="30"/>
      <c r="I19" s="30"/>
      <c r="J19" s="30"/>
      <c r="K19" s="32" t="s">
        <v>376</v>
      </c>
      <c r="L19" s="38">
        <v>975</v>
      </c>
      <c r="M19" s="32" t="s">
        <v>30</v>
      </c>
      <c r="N19" s="15">
        <v>707842</v>
      </c>
      <c r="O19" s="15">
        <v>212342</v>
      </c>
      <c r="P19" s="15">
        <v>123014</v>
      </c>
      <c r="Q19" s="28">
        <f t="shared" si="1"/>
        <v>0</v>
      </c>
      <c r="R19" s="73">
        <v>410048.11</v>
      </c>
      <c r="S19" s="73">
        <v>123014</v>
      </c>
      <c r="T19" s="73">
        <v>287034.11</v>
      </c>
      <c r="U19" s="31" t="s">
        <v>159</v>
      </c>
      <c r="V19" s="31" t="s">
        <v>393</v>
      </c>
      <c r="W19" s="31" t="s">
        <v>328</v>
      </c>
      <c r="X19" s="6" t="s">
        <v>47</v>
      </c>
      <c r="Y19" s="33" t="s">
        <v>377</v>
      </c>
      <c r="Z19" s="72">
        <v>15000</v>
      </c>
      <c r="AA19" s="72">
        <v>0</v>
      </c>
    </row>
    <row r="20" spans="1:27" ht="69.75" customHeight="1">
      <c r="A20" s="19" t="s">
        <v>300</v>
      </c>
      <c r="B20" s="47" t="s">
        <v>95</v>
      </c>
      <c r="C20" s="20" t="s">
        <v>96</v>
      </c>
      <c r="D20" s="16" t="s">
        <v>97</v>
      </c>
      <c r="E20" s="6" t="s">
        <v>143</v>
      </c>
      <c r="F20" s="6" t="s">
        <v>194</v>
      </c>
      <c r="G20" s="6" t="s">
        <v>314</v>
      </c>
      <c r="H20" s="46" t="s">
        <v>402</v>
      </c>
      <c r="I20" s="6"/>
      <c r="J20" s="6"/>
      <c r="K20" s="20" t="s">
        <v>98</v>
      </c>
      <c r="L20" s="37">
        <v>1455.85</v>
      </c>
      <c r="M20" s="16" t="s">
        <v>76</v>
      </c>
      <c r="N20" s="15">
        <v>2714675</v>
      </c>
      <c r="O20" s="15">
        <v>814402</v>
      </c>
      <c r="P20" s="15">
        <v>814402</v>
      </c>
      <c r="Q20" s="28">
        <f t="shared" si="1"/>
        <v>258493</v>
      </c>
      <c r="R20" s="73">
        <v>1860617</v>
      </c>
      <c r="S20" s="73">
        <v>555909</v>
      </c>
      <c r="T20" s="73">
        <v>1304708</v>
      </c>
      <c r="U20" s="18" t="s">
        <v>159</v>
      </c>
      <c r="V20" s="18" t="s">
        <v>161</v>
      </c>
      <c r="W20" s="18" t="s">
        <v>160</v>
      </c>
      <c r="X20" s="6" t="s">
        <v>47</v>
      </c>
      <c r="Y20" s="25" t="s">
        <v>151</v>
      </c>
      <c r="Z20" s="72">
        <v>12500</v>
      </c>
      <c r="AA20" s="72">
        <v>9000</v>
      </c>
    </row>
    <row r="21" spans="1:27" ht="76.5" customHeight="1">
      <c r="A21" s="19" t="s">
        <v>301</v>
      </c>
      <c r="B21" s="47" t="s">
        <v>99</v>
      </c>
      <c r="C21" s="20" t="s">
        <v>100</v>
      </c>
      <c r="D21" s="6" t="s">
        <v>101</v>
      </c>
      <c r="E21" s="6" t="s">
        <v>145</v>
      </c>
      <c r="F21" s="6" t="s">
        <v>193</v>
      </c>
      <c r="G21" s="6" t="s">
        <v>349</v>
      </c>
      <c r="H21" s="6"/>
      <c r="I21" s="6"/>
      <c r="J21" s="6"/>
      <c r="K21" s="20" t="s">
        <v>102</v>
      </c>
      <c r="L21" s="37">
        <v>1064.61</v>
      </c>
      <c r="M21" s="16" t="s">
        <v>76</v>
      </c>
      <c r="N21" s="15">
        <v>3371094</v>
      </c>
      <c r="O21" s="15">
        <v>1000000</v>
      </c>
      <c r="P21" s="15">
        <v>1000000</v>
      </c>
      <c r="Q21" s="28">
        <f t="shared" si="1"/>
        <v>297416</v>
      </c>
      <c r="R21" s="73">
        <v>2402212.09</v>
      </c>
      <c r="S21" s="73">
        <v>702584</v>
      </c>
      <c r="T21" s="73">
        <v>1699628.09</v>
      </c>
      <c r="U21" s="18" t="s">
        <v>159</v>
      </c>
      <c r="V21" s="18" t="s">
        <v>161</v>
      </c>
      <c r="W21" s="18" t="s">
        <v>160</v>
      </c>
      <c r="X21" s="6" t="s">
        <v>47</v>
      </c>
      <c r="Y21" s="26" t="s">
        <v>152</v>
      </c>
      <c r="Z21" s="72">
        <v>500200</v>
      </c>
      <c r="AA21" s="72">
        <v>300200</v>
      </c>
    </row>
    <row r="22" spans="1:27" ht="51">
      <c r="A22" s="19" t="s">
        <v>302</v>
      </c>
      <c r="B22" s="47" t="s">
        <v>379</v>
      </c>
      <c r="C22" s="20" t="s">
        <v>381</v>
      </c>
      <c r="D22" s="6" t="s">
        <v>378</v>
      </c>
      <c r="E22" s="6" t="s">
        <v>380</v>
      </c>
      <c r="F22" s="6" t="s">
        <v>406</v>
      </c>
      <c r="G22" s="6"/>
      <c r="H22" s="6"/>
      <c r="I22" s="6"/>
      <c r="J22" s="6"/>
      <c r="K22" s="20" t="s">
        <v>382</v>
      </c>
      <c r="L22" s="37">
        <v>956.4</v>
      </c>
      <c r="M22" s="16" t="s">
        <v>30</v>
      </c>
      <c r="N22" s="15">
        <v>2822181.36</v>
      </c>
      <c r="O22" s="15">
        <v>846654</v>
      </c>
      <c r="P22" s="15">
        <v>269877</v>
      </c>
      <c r="Q22" s="28">
        <f t="shared" si="1"/>
        <v>64351.04999999999</v>
      </c>
      <c r="R22" s="73">
        <v>685086.51</v>
      </c>
      <c r="S22" s="73">
        <v>205525.95</v>
      </c>
      <c r="T22" s="73">
        <v>479560.56</v>
      </c>
      <c r="U22" s="18" t="s">
        <v>159</v>
      </c>
      <c r="V22" s="18" t="s">
        <v>160</v>
      </c>
      <c r="W22" s="18" t="s">
        <v>335</v>
      </c>
      <c r="X22" s="6" t="s">
        <v>142</v>
      </c>
      <c r="Y22" s="26"/>
      <c r="Z22" s="72">
        <v>0</v>
      </c>
      <c r="AA22" s="72">
        <v>0</v>
      </c>
    </row>
    <row r="23" spans="1:27" ht="19.5" customHeight="1">
      <c r="A23" s="19" t="s">
        <v>303</v>
      </c>
      <c r="B23" s="47" t="s">
        <v>296</v>
      </c>
      <c r="C23" s="20" t="s">
        <v>296</v>
      </c>
      <c r="D23" s="6" t="s">
        <v>297</v>
      </c>
      <c r="E23" s="6" t="s">
        <v>298</v>
      </c>
      <c r="F23" s="6" t="s">
        <v>347</v>
      </c>
      <c r="G23" s="6" t="s">
        <v>363</v>
      </c>
      <c r="H23" s="6"/>
      <c r="I23" s="6"/>
      <c r="J23" s="6"/>
      <c r="K23" s="20" t="s">
        <v>299</v>
      </c>
      <c r="L23" s="37">
        <v>448</v>
      </c>
      <c r="M23" s="16" t="s">
        <v>30</v>
      </c>
      <c r="N23" s="15">
        <v>2971933</v>
      </c>
      <c r="O23" s="15">
        <v>891579</v>
      </c>
      <c r="P23" s="15">
        <v>455685</v>
      </c>
      <c r="Q23" s="28">
        <f t="shared" si="1"/>
        <v>-69129</v>
      </c>
      <c r="R23" s="73">
        <v>1969086</v>
      </c>
      <c r="S23" s="73">
        <v>524814</v>
      </c>
      <c r="T23" s="73">
        <v>1444272</v>
      </c>
      <c r="U23" s="18" t="s">
        <v>159</v>
      </c>
      <c r="V23" s="18" t="s">
        <v>348</v>
      </c>
      <c r="W23" s="18" t="s">
        <v>349</v>
      </c>
      <c r="X23" s="6" t="s">
        <v>142</v>
      </c>
      <c r="Y23" s="26"/>
      <c r="Z23" s="72">
        <v>0</v>
      </c>
      <c r="AA23" s="72">
        <v>0</v>
      </c>
    </row>
    <row r="24" spans="1:27" ht="25.5">
      <c r="A24" s="19" t="s">
        <v>304</v>
      </c>
      <c r="B24" s="47" t="s">
        <v>258</v>
      </c>
      <c r="C24" s="20" t="s">
        <v>259</v>
      </c>
      <c r="D24" s="6" t="s">
        <v>260</v>
      </c>
      <c r="E24" s="6" t="s">
        <v>261</v>
      </c>
      <c r="F24" s="6" t="s">
        <v>352</v>
      </c>
      <c r="G24" s="6" t="s">
        <v>394</v>
      </c>
      <c r="H24" s="6"/>
      <c r="I24" s="6"/>
      <c r="J24" s="6"/>
      <c r="K24" s="20" t="s">
        <v>263</v>
      </c>
      <c r="L24" s="37">
        <v>550</v>
      </c>
      <c r="M24" s="16" t="s">
        <v>30</v>
      </c>
      <c r="N24" s="15">
        <v>2498737.67</v>
      </c>
      <c r="O24" s="15">
        <v>749621</v>
      </c>
      <c r="P24" s="15">
        <v>632451</v>
      </c>
      <c r="Q24" s="28">
        <f t="shared" si="1"/>
        <v>0</v>
      </c>
      <c r="R24" s="73">
        <v>2197529.27</v>
      </c>
      <c r="S24" s="73">
        <v>632451</v>
      </c>
      <c r="T24" s="73">
        <v>1565078.27</v>
      </c>
      <c r="U24" s="18" t="s">
        <v>159</v>
      </c>
      <c r="V24" s="18" t="s">
        <v>161</v>
      </c>
      <c r="W24" s="18" t="s">
        <v>313</v>
      </c>
      <c r="X24" s="6" t="s">
        <v>142</v>
      </c>
      <c r="Y24" s="26"/>
      <c r="Z24" s="72">
        <v>0</v>
      </c>
      <c r="AA24" s="72">
        <v>0</v>
      </c>
    </row>
    <row r="25" spans="1:27" ht="16.5" customHeight="1">
      <c r="A25" s="19" t="s">
        <v>305</v>
      </c>
      <c r="B25" s="47" t="s">
        <v>385</v>
      </c>
      <c r="C25" s="20" t="s">
        <v>241</v>
      </c>
      <c r="D25" s="6" t="s">
        <v>386</v>
      </c>
      <c r="E25" s="6" t="s">
        <v>401</v>
      </c>
      <c r="F25" s="6" t="s">
        <v>402</v>
      </c>
      <c r="G25" s="6"/>
      <c r="H25" s="6"/>
      <c r="I25" s="6"/>
      <c r="J25" s="6"/>
      <c r="K25" s="20" t="s">
        <v>387</v>
      </c>
      <c r="L25" s="37">
        <v>610</v>
      </c>
      <c r="M25" s="16" t="s">
        <v>30</v>
      </c>
      <c r="N25" s="15">
        <v>274858.94</v>
      </c>
      <c r="O25" s="15">
        <v>82457</v>
      </c>
      <c r="P25" s="15">
        <v>82457</v>
      </c>
      <c r="Q25" s="28">
        <f t="shared" si="1"/>
        <v>3336</v>
      </c>
      <c r="R25" s="73">
        <v>263739.61</v>
      </c>
      <c r="S25" s="73">
        <v>79121</v>
      </c>
      <c r="T25" s="73">
        <v>184618.61</v>
      </c>
      <c r="U25" s="18" t="s">
        <v>159</v>
      </c>
      <c r="V25" s="18" t="s">
        <v>160</v>
      </c>
      <c r="W25" s="18" t="s">
        <v>313</v>
      </c>
      <c r="X25" s="6" t="s">
        <v>142</v>
      </c>
      <c r="Y25" s="26"/>
      <c r="Z25" s="72"/>
      <c r="AA25" s="72"/>
    </row>
    <row r="26" spans="1:27" ht="25.5">
      <c r="A26" s="19" t="s">
        <v>306</v>
      </c>
      <c r="B26" s="47" t="s">
        <v>281</v>
      </c>
      <c r="C26" s="20" t="s">
        <v>92</v>
      </c>
      <c r="D26" s="6" t="s">
        <v>282</v>
      </c>
      <c r="E26" s="6" t="s">
        <v>283</v>
      </c>
      <c r="F26" s="6" t="s">
        <v>360</v>
      </c>
      <c r="G26" s="6"/>
      <c r="H26" s="6"/>
      <c r="I26" s="6"/>
      <c r="J26" s="6"/>
      <c r="K26" s="20" t="s">
        <v>284</v>
      </c>
      <c r="L26" s="37">
        <v>155.67</v>
      </c>
      <c r="M26" s="16" t="s">
        <v>30</v>
      </c>
      <c r="N26" s="15">
        <v>423952</v>
      </c>
      <c r="O26" s="15">
        <v>126624</v>
      </c>
      <c r="P26" s="15">
        <v>107978</v>
      </c>
      <c r="Q26" s="28">
        <f t="shared" si="1"/>
        <v>0</v>
      </c>
      <c r="R26" s="73">
        <v>359927.66</v>
      </c>
      <c r="S26" s="73">
        <v>107978</v>
      </c>
      <c r="T26" s="73">
        <v>251949.66</v>
      </c>
      <c r="U26" s="18" t="s">
        <v>159</v>
      </c>
      <c r="V26" s="18" t="s">
        <v>350</v>
      </c>
      <c r="W26" s="18" t="s">
        <v>351</v>
      </c>
      <c r="X26" s="6" t="s">
        <v>47</v>
      </c>
      <c r="Y26" s="26" t="s">
        <v>285</v>
      </c>
      <c r="Z26" s="72">
        <v>10000</v>
      </c>
      <c r="AA26" s="72">
        <f>Z26</f>
        <v>10000</v>
      </c>
    </row>
    <row r="27" spans="1:27" ht="29.25" customHeight="1">
      <c r="A27" s="19" t="s">
        <v>307</v>
      </c>
      <c r="B27" s="47" t="s">
        <v>232</v>
      </c>
      <c r="C27" s="20" t="s">
        <v>233</v>
      </c>
      <c r="D27" s="6" t="s">
        <v>246</v>
      </c>
      <c r="E27" s="6" t="s">
        <v>252</v>
      </c>
      <c r="F27" s="6" t="s">
        <v>315</v>
      </c>
      <c r="G27" s="6" t="s">
        <v>398</v>
      </c>
      <c r="H27" s="6"/>
      <c r="I27" s="6"/>
      <c r="J27" s="6"/>
      <c r="K27" s="20" t="s">
        <v>247</v>
      </c>
      <c r="L27" s="37">
        <v>391.7</v>
      </c>
      <c r="M27" s="16" t="s">
        <v>30</v>
      </c>
      <c r="N27" s="15">
        <v>1483510</v>
      </c>
      <c r="O27" s="15">
        <v>440000</v>
      </c>
      <c r="P27" s="15">
        <v>440000</v>
      </c>
      <c r="Q27" s="28">
        <f t="shared" si="1"/>
        <v>170550</v>
      </c>
      <c r="R27" s="73">
        <v>898169</v>
      </c>
      <c r="S27" s="73">
        <v>269450</v>
      </c>
      <c r="T27" s="73">
        <v>628719</v>
      </c>
      <c r="U27" s="18" t="s">
        <v>159</v>
      </c>
      <c r="V27" s="18" t="s">
        <v>316</v>
      </c>
      <c r="W27" s="18" t="s">
        <v>313</v>
      </c>
      <c r="X27" s="6" t="s">
        <v>47</v>
      </c>
      <c r="Y27" s="26" t="s">
        <v>268</v>
      </c>
      <c r="Z27" s="72">
        <v>200000</v>
      </c>
      <c r="AA27" s="72">
        <v>0</v>
      </c>
    </row>
    <row r="28" spans="1:27" ht="67.5" customHeight="1">
      <c r="A28" s="19" t="s">
        <v>308</v>
      </c>
      <c r="B28" s="47" t="s">
        <v>264</v>
      </c>
      <c r="C28" s="20" t="s">
        <v>147</v>
      </c>
      <c r="D28" s="6" t="s">
        <v>265</v>
      </c>
      <c r="E28" s="6" t="s">
        <v>266</v>
      </c>
      <c r="F28" s="6" t="s">
        <v>353</v>
      </c>
      <c r="G28" s="6"/>
      <c r="H28" s="6"/>
      <c r="I28" s="6"/>
      <c r="J28" s="6"/>
      <c r="K28" s="20" t="s">
        <v>267</v>
      </c>
      <c r="L28" s="37">
        <v>755</v>
      </c>
      <c r="M28" s="16" t="s">
        <v>30</v>
      </c>
      <c r="N28" s="15">
        <v>1099515</v>
      </c>
      <c r="O28" s="15">
        <v>329854</v>
      </c>
      <c r="P28" s="15">
        <v>217395</v>
      </c>
      <c r="Q28" s="28">
        <f t="shared" si="1"/>
        <v>0</v>
      </c>
      <c r="R28" s="73">
        <v>724650</v>
      </c>
      <c r="S28" s="73">
        <v>217395</v>
      </c>
      <c r="T28" s="73">
        <v>507255</v>
      </c>
      <c r="U28" s="18" t="s">
        <v>159</v>
      </c>
      <c r="V28" s="18" t="s">
        <v>354</v>
      </c>
      <c r="W28" s="18" t="s">
        <v>355</v>
      </c>
      <c r="X28" s="6" t="s">
        <v>47</v>
      </c>
      <c r="Y28" s="26" t="s">
        <v>356</v>
      </c>
      <c r="Z28" s="72">
        <f>14500+2800</f>
        <v>17300</v>
      </c>
      <c r="AA28" s="72">
        <f>Z28</f>
        <v>17300</v>
      </c>
    </row>
    <row r="29" spans="1:27" ht="38.25">
      <c r="A29" s="19" t="s">
        <v>342</v>
      </c>
      <c r="B29" s="47" t="s">
        <v>103</v>
      </c>
      <c r="C29" s="20" t="s">
        <v>129</v>
      </c>
      <c r="D29" s="6" t="s">
        <v>104</v>
      </c>
      <c r="E29" s="6" t="s">
        <v>130</v>
      </c>
      <c r="F29" s="6" t="s">
        <v>181</v>
      </c>
      <c r="G29" s="6" t="s">
        <v>317</v>
      </c>
      <c r="H29" s="6"/>
      <c r="I29" s="6"/>
      <c r="J29" s="6"/>
      <c r="K29" s="20" t="s">
        <v>105</v>
      </c>
      <c r="L29" s="37">
        <v>201.85</v>
      </c>
      <c r="M29" s="16" t="s">
        <v>30</v>
      </c>
      <c r="N29" s="15">
        <v>604082</v>
      </c>
      <c r="O29" s="15">
        <v>181224</v>
      </c>
      <c r="P29" s="15">
        <v>181224</v>
      </c>
      <c r="Q29" s="28">
        <f t="shared" si="1"/>
        <v>64050</v>
      </c>
      <c r="R29" s="73">
        <v>390582</v>
      </c>
      <c r="S29" s="73">
        <v>117174</v>
      </c>
      <c r="T29" s="73">
        <v>273408</v>
      </c>
      <c r="U29" s="18" t="s">
        <v>159</v>
      </c>
      <c r="V29" s="18" t="s">
        <v>167</v>
      </c>
      <c r="W29" s="18" t="s">
        <v>168</v>
      </c>
      <c r="X29" s="6" t="s">
        <v>47</v>
      </c>
      <c r="Y29" s="26" t="s">
        <v>131</v>
      </c>
      <c r="Z29" s="71">
        <v>1000</v>
      </c>
      <c r="AA29" s="72">
        <v>1000</v>
      </c>
    </row>
    <row r="30" spans="1:27" ht="12.75">
      <c r="A30" s="19" t="s">
        <v>343</v>
      </c>
      <c r="B30" s="47" t="s">
        <v>339</v>
      </c>
      <c r="C30" s="20" t="s">
        <v>346</v>
      </c>
      <c r="D30" s="6" t="s">
        <v>340</v>
      </c>
      <c r="E30" s="6" t="s">
        <v>383</v>
      </c>
      <c r="F30" s="6" t="s">
        <v>399</v>
      </c>
      <c r="G30" s="6"/>
      <c r="H30" s="6"/>
      <c r="I30" s="6"/>
      <c r="J30" s="6"/>
      <c r="K30" s="20" t="s">
        <v>341</v>
      </c>
      <c r="L30" s="37">
        <v>1867.47</v>
      </c>
      <c r="M30" s="16" t="s">
        <v>30</v>
      </c>
      <c r="N30" s="15">
        <v>1577860</v>
      </c>
      <c r="O30" s="15">
        <v>473358</v>
      </c>
      <c r="P30" s="15">
        <v>395467</v>
      </c>
      <c r="Q30" s="28">
        <f t="shared" si="1"/>
        <v>110044.06</v>
      </c>
      <c r="R30" s="73">
        <v>951409.8</v>
      </c>
      <c r="S30" s="73">
        <v>285422.94</v>
      </c>
      <c r="T30" s="73">
        <v>665986.86</v>
      </c>
      <c r="U30" s="18" t="s">
        <v>159</v>
      </c>
      <c r="V30" s="18" t="s">
        <v>400</v>
      </c>
      <c r="W30" s="18" t="s">
        <v>335</v>
      </c>
      <c r="X30" s="6" t="s">
        <v>47</v>
      </c>
      <c r="Y30" s="26" t="s">
        <v>384</v>
      </c>
      <c r="Z30" s="71">
        <v>100000</v>
      </c>
      <c r="AA30" s="72">
        <v>0</v>
      </c>
    </row>
    <row r="31" spans="1:27" ht="75" customHeight="1">
      <c r="A31" s="19" t="s">
        <v>344</v>
      </c>
      <c r="B31" s="47" t="s">
        <v>269</v>
      </c>
      <c r="C31" s="20" t="s">
        <v>147</v>
      </c>
      <c r="D31" s="6" t="s">
        <v>270</v>
      </c>
      <c r="E31" s="6" t="s">
        <v>271</v>
      </c>
      <c r="F31" s="6" t="s">
        <v>359</v>
      </c>
      <c r="G31" s="6"/>
      <c r="H31" s="6"/>
      <c r="I31" s="6"/>
      <c r="J31" s="6"/>
      <c r="K31" s="20" t="s">
        <v>272</v>
      </c>
      <c r="L31" s="37">
        <v>290</v>
      </c>
      <c r="M31" s="16" t="s">
        <v>30</v>
      </c>
      <c r="N31" s="15">
        <v>281223</v>
      </c>
      <c r="O31" s="15">
        <v>84366</v>
      </c>
      <c r="P31" s="15">
        <v>84366</v>
      </c>
      <c r="Q31" s="28">
        <f>P31-S31</f>
        <v>3793</v>
      </c>
      <c r="R31" s="73">
        <v>268577.24</v>
      </c>
      <c r="S31" s="73">
        <v>80573</v>
      </c>
      <c r="T31" s="73">
        <v>188004.24</v>
      </c>
      <c r="U31" s="18" t="s">
        <v>159</v>
      </c>
      <c r="V31" s="18" t="s">
        <v>334</v>
      </c>
      <c r="W31" s="18" t="s">
        <v>335</v>
      </c>
      <c r="X31" s="6" t="s">
        <v>47</v>
      </c>
      <c r="Y31" s="26" t="s">
        <v>273</v>
      </c>
      <c r="Z31" s="71">
        <v>200</v>
      </c>
      <c r="AA31" s="72">
        <f>Z31</f>
        <v>200</v>
      </c>
    </row>
    <row r="32" spans="1:27" ht="36" customHeight="1">
      <c r="A32" s="19" t="s">
        <v>388</v>
      </c>
      <c r="B32" s="44" t="s">
        <v>106</v>
      </c>
      <c r="C32" s="50" t="s">
        <v>147</v>
      </c>
      <c r="D32" s="8" t="s">
        <v>107</v>
      </c>
      <c r="E32" s="6" t="s">
        <v>146</v>
      </c>
      <c r="F32" s="6" t="s">
        <v>171</v>
      </c>
      <c r="G32" s="6" t="s">
        <v>199</v>
      </c>
      <c r="H32" s="6"/>
      <c r="I32" s="6"/>
      <c r="J32" s="6"/>
      <c r="K32" s="16" t="s">
        <v>108</v>
      </c>
      <c r="L32" s="39">
        <v>3800</v>
      </c>
      <c r="M32" s="16" t="s">
        <v>30</v>
      </c>
      <c r="N32" s="15">
        <v>2849096</v>
      </c>
      <c r="O32" s="15">
        <v>854728</v>
      </c>
      <c r="P32" s="15">
        <v>162583</v>
      </c>
      <c r="Q32" s="28">
        <v>0</v>
      </c>
      <c r="R32" s="73">
        <v>1658319.21</v>
      </c>
      <c r="S32" s="73">
        <v>497495</v>
      </c>
      <c r="T32" s="73">
        <v>1160824.21</v>
      </c>
      <c r="U32" s="18" t="s">
        <v>159</v>
      </c>
      <c r="V32" s="18" t="s">
        <v>168</v>
      </c>
      <c r="W32" s="18" t="s">
        <v>161</v>
      </c>
      <c r="X32" s="6" t="s">
        <v>47</v>
      </c>
      <c r="Y32" s="25" t="s">
        <v>148</v>
      </c>
      <c r="Z32" s="71">
        <v>250000</v>
      </c>
      <c r="AA32" s="71">
        <v>250000</v>
      </c>
    </row>
    <row r="33" spans="1:27" ht="25.5" customHeight="1">
      <c r="A33" s="19" t="s">
        <v>389</v>
      </c>
      <c r="B33" s="44" t="s">
        <v>109</v>
      </c>
      <c r="C33" s="50" t="s">
        <v>110</v>
      </c>
      <c r="D33" s="8" t="s">
        <v>111</v>
      </c>
      <c r="E33" s="6" t="s">
        <v>149</v>
      </c>
      <c r="F33" s="6" t="s">
        <v>165</v>
      </c>
      <c r="G33" s="6" t="s">
        <v>210</v>
      </c>
      <c r="H33" s="6" t="s">
        <v>319</v>
      </c>
      <c r="I33" s="6" t="s">
        <v>395</v>
      </c>
      <c r="J33" s="6"/>
      <c r="K33" s="16" t="s">
        <v>112</v>
      </c>
      <c r="L33" s="39">
        <v>927.7</v>
      </c>
      <c r="M33" s="16" t="s">
        <v>76</v>
      </c>
      <c r="N33" s="15">
        <v>2857862.37</v>
      </c>
      <c r="O33" s="15">
        <v>857358</v>
      </c>
      <c r="P33" s="15">
        <v>857358</v>
      </c>
      <c r="Q33" s="28">
        <f>P33-S33</f>
        <v>278215</v>
      </c>
      <c r="R33" s="73">
        <v>1930478.11</v>
      </c>
      <c r="S33" s="73">
        <v>579143</v>
      </c>
      <c r="T33" s="73">
        <v>1351335.11</v>
      </c>
      <c r="U33" s="18" t="s">
        <v>159</v>
      </c>
      <c r="V33" s="18" t="s">
        <v>160</v>
      </c>
      <c r="W33" s="18" t="s">
        <v>313</v>
      </c>
      <c r="X33" s="6" t="s">
        <v>47</v>
      </c>
      <c r="Y33" s="25" t="s">
        <v>150</v>
      </c>
      <c r="Z33" s="71">
        <v>230995</v>
      </c>
      <c r="AA33" s="72">
        <v>0</v>
      </c>
    </row>
    <row r="34" spans="1:27" ht="30" customHeight="1">
      <c r="A34" s="19" t="s">
        <v>390</v>
      </c>
      <c r="B34" s="44" t="s">
        <v>291</v>
      </c>
      <c r="C34" s="50" t="s">
        <v>292</v>
      </c>
      <c r="D34" s="8" t="s">
        <v>293</v>
      </c>
      <c r="E34" s="6" t="s">
        <v>294</v>
      </c>
      <c r="F34" s="6" t="s">
        <v>359</v>
      </c>
      <c r="G34" s="6"/>
      <c r="H34" s="6"/>
      <c r="I34" s="6"/>
      <c r="J34" s="6"/>
      <c r="K34" s="16" t="s">
        <v>295</v>
      </c>
      <c r="L34" s="39">
        <v>476.32</v>
      </c>
      <c r="M34" s="16" t="s">
        <v>30</v>
      </c>
      <c r="N34" s="15">
        <v>1016489.22</v>
      </c>
      <c r="O34" s="15">
        <v>304946</v>
      </c>
      <c r="P34" s="15">
        <v>304946</v>
      </c>
      <c r="Q34" s="28">
        <f>P34-S34</f>
        <v>58455</v>
      </c>
      <c r="R34" s="73">
        <v>821638.58</v>
      </c>
      <c r="S34" s="73">
        <v>246491</v>
      </c>
      <c r="T34" s="73">
        <v>575147.58</v>
      </c>
      <c r="U34" s="18" t="s">
        <v>358</v>
      </c>
      <c r="V34" s="18" t="s">
        <v>334</v>
      </c>
      <c r="W34" s="18" t="s">
        <v>313</v>
      </c>
      <c r="X34" s="6" t="s">
        <v>142</v>
      </c>
      <c r="Y34" s="25"/>
      <c r="Z34" s="71">
        <v>0</v>
      </c>
      <c r="AA34" s="72">
        <v>0</v>
      </c>
    </row>
    <row r="35" spans="1:27" ht="72.75" customHeight="1">
      <c r="A35" s="19" t="s">
        <v>391</v>
      </c>
      <c r="B35" s="44" t="s">
        <v>234</v>
      </c>
      <c r="C35" s="50" t="s">
        <v>235</v>
      </c>
      <c r="D35" s="8" t="s">
        <v>243</v>
      </c>
      <c r="E35" s="6" t="s">
        <v>244</v>
      </c>
      <c r="F35" s="6" t="s">
        <v>311</v>
      </c>
      <c r="G35" s="6" t="s">
        <v>325</v>
      </c>
      <c r="H35" s="6" t="s">
        <v>403</v>
      </c>
      <c r="I35" s="6"/>
      <c r="J35" s="6"/>
      <c r="K35" s="16" t="s">
        <v>242</v>
      </c>
      <c r="L35" s="39">
        <v>743.6</v>
      </c>
      <c r="M35" s="16" t="s">
        <v>30</v>
      </c>
      <c r="N35" s="15">
        <v>558210.47</v>
      </c>
      <c r="O35" s="15">
        <v>167463</v>
      </c>
      <c r="P35" s="15">
        <v>167463</v>
      </c>
      <c r="Q35" s="28">
        <f>P35-S35</f>
        <v>508</v>
      </c>
      <c r="R35" s="73">
        <v>556517.95</v>
      </c>
      <c r="S35" s="73">
        <v>166955</v>
      </c>
      <c r="T35" s="73">
        <v>401347.54</v>
      </c>
      <c r="U35" s="18" t="s">
        <v>159</v>
      </c>
      <c r="V35" s="18" t="s">
        <v>312</v>
      </c>
      <c r="W35" s="18" t="s">
        <v>313</v>
      </c>
      <c r="X35" s="6" t="s">
        <v>47</v>
      </c>
      <c r="Y35" s="25" t="s">
        <v>245</v>
      </c>
      <c r="Z35" s="71">
        <f>50000+35000+35000</f>
        <v>120000</v>
      </c>
      <c r="AA35" s="72">
        <f>70000</f>
        <v>70000</v>
      </c>
    </row>
    <row r="36" spans="1:27" s="11" customFormat="1" ht="23.25" customHeight="1">
      <c r="A36" s="29"/>
      <c r="B36" s="29"/>
      <c r="C36" s="29"/>
      <c r="D36" s="34"/>
      <c r="E36" s="34"/>
      <c r="F36" s="34"/>
      <c r="G36" s="34"/>
      <c r="H36" s="34"/>
      <c r="I36" s="34"/>
      <c r="J36" s="34"/>
      <c r="K36" s="34"/>
      <c r="L36" s="55">
        <f>SUM(L3:L35)</f>
        <v>29501.21</v>
      </c>
      <c r="M36" s="34"/>
      <c r="N36" s="54">
        <f aca="true" t="shared" si="2" ref="N36:T36">SUM(N3:N35)</f>
        <v>46249406.60999999</v>
      </c>
      <c r="O36" s="54">
        <f t="shared" si="2"/>
        <v>13638378.4</v>
      </c>
      <c r="P36" s="54">
        <f t="shared" si="2"/>
        <v>11412140</v>
      </c>
      <c r="Q36" s="54">
        <f t="shared" si="2"/>
        <v>2487467.11</v>
      </c>
      <c r="R36" s="54">
        <f t="shared" si="2"/>
        <v>31317064.169999994</v>
      </c>
      <c r="S36" s="54">
        <f t="shared" si="2"/>
        <v>9259584.89</v>
      </c>
      <c r="T36" s="54">
        <f t="shared" si="2"/>
        <v>22069263.869999994</v>
      </c>
      <c r="U36" s="34"/>
      <c r="V36" s="34"/>
      <c r="W36" s="34"/>
      <c r="X36" s="34"/>
      <c r="Y36" s="35"/>
      <c r="Z36" s="54">
        <f>SUM(Z3:Z35)</f>
        <v>2772977.5</v>
      </c>
      <c r="AA36" s="54">
        <f>SUM(AA3:AA35)</f>
        <v>820470.5</v>
      </c>
    </row>
    <row r="37" spans="1:26" s="11" customFormat="1" ht="24.75" customHeight="1">
      <c r="A37" s="2"/>
      <c r="B37" s="2"/>
      <c r="C37" s="2"/>
      <c r="D37" s="9"/>
      <c r="E37" s="9"/>
      <c r="F37" s="9"/>
      <c r="G37" s="9"/>
      <c r="H37" s="9"/>
      <c r="I37" s="9"/>
      <c r="J37" s="9"/>
      <c r="K37" s="9"/>
      <c r="L37" s="40"/>
      <c r="M37" s="9"/>
      <c r="N37" s="9"/>
      <c r="O37" s="10"/>
      <c r="P37" s="10"/>
      <c r="Q37" s="51"/>
      <c r="R37" s="9"/>
      <c r="S37" s="10"/>
      <c r="T37" s="9"/>
      <c r="U37" s="9"/>
      <c r="V37" s="9"/>
      <c r="W37" s="9"/>
      <c r="X37" s="9"/>
      <c r="Y37" s="22"/>
      <c r="Z37" s="9"/>
    </row>
    <row r="38" spans="2:26" ht="12.75">
      <c r="B38" s="2"/>
      <c r="C38" s="2"/>
      <c r="D38" s="9"/>
      <c r="E38" s="9"/>
      <c r="F38" s="9"/>
      <c r="G38" s="9"/>
      <c r="H38" s="9"/>
      <c r="I38" s="9"/>
      <c r="J38" s="9"/>
      <c r="K38" s="9"/>
      <c r="L38" s="40"/>
      <c r="M38" s="9"/>
      <c r="N38" s="9"/>
      <c r="O38" s="10"/>
      <c r="P38" s="10"/>
      <c r="Q38" s="51"/>
      <c r="R38" s="9"/>
      <c r="S38" s="9"/>
      <c r="T38" s="9"/>
      <c r="U38" s="9"/>
      <c r="V38" s="9"/>
      <c r="W38" s="9"/>
      <c r="X38" s="9"/>
      <c r="Y38" s="22"/>
      <c r="Z38" s="9"/>
    </row>
    <row r="39" spans="2:26" ht="12.75">
      <c r="B39" s="2"/>
      <c r="C39" s="2"/>
      <c r="D39" s="9"/>
      <c r="E39" s="9"/>
      <c r="F39" s="9"/>
      <c r="G39" s="9"/>
      <c r="H39" s="9"/>
      <c r="I39" s="9"/>
      <c r="J39" s="9"/>
      <c r="K39" s="9"/>
      <c r="L39" s="40"/>
      <c r="M39" s="9"/>
      <c r="N39" s="9"/>
      <c r="O39" s="9"/>
      <c r="P39" s="10"/>
      <c r="Q39" s="51"/>
      <c r="R39" s="9"/>
      <c r="S39" s="9"/>
      <c r="T39" s="9"/>
      <c r="U39" s="9"/>
      <c r="V39" s="9"/>
      <c r="W39" s="9"/>
      <c r="X39" s="9"/>
      <c r="Y39" s="22"/>
      <c r="Z39" s="9"/>
    </row>
    <row r="40" spans="2:26" ht="12.75">
      <c r="B40" s="2"/>
      <c r="C40" s="2"/>
      <c r="D40" s="9"/>
      <c r="E40" s="9"/>
      <c r="F40" s="9"/>
      <c r="G40" s="9"/>
      <c r="H40" s="9"/>
      <c r="I40" s="9"/>
      <c r="J40" s="9"/>
      <c r="K40" s="9"/>
      <c r="L40" s="40"/>
      <c r="M40" s="9"/>
      <c r="N40" s="9"/>
      <c r="O40" s="9"/>
      <c r="P40" s="9"/>
      <c r="Q40" s="52"/>
      <c r="R40" s="9"/>
      <c r="S40" s="9"/>
      <c r="T40" s="9"/>
      <c r="U40" s="9"/>
      <c r="V40" s="9"/>
      <c r="W40" s="9"/>
      <c r="X40" s="9"/>
      <c r="Y40" s="22"/>
      <c r="Z40" s="9"/>
    </row>
    <row r="41" spans="2:26" ht="12.75">
      <c r="B41" s="2"/>
      <c r="C41" s="2"/>
      <c r="D41" s="9"/>
      <c r="E41" s="9"/>
      <c r="F41" s="9"/>
      <c r="G41" s="9"/>
      <c r="H41" s="9"/>
      <c r="I41" s="9"/>
      <c r="J41" s="9"/>
      <c r="K41" s="9"/>
      <c r="L41" s="40"/>
      <c r="M41" s="9"/>
      <c r="N41" s="9"/>
      <c r="O41" s="9"/>
      <c r="P41" s="9"/>
      <c r="Q41" s="52"/>
      <c r="R41" s="9"/>
      <c r="S41" s="9"/>
      <c r="T41" s="9"/>
      <c r="U41" s="9"/>
      <c r="V41" s="9"/>
      <c r="W41" s="9"/>
      <c r="X41" s="9"/>
      <c r="Y41" s="22"/>
      <c r="Z41" s="9"/>
    </row>
    <row r="42" spans="2:26" ht="12.75">
      <c r="B42" s="2"/>
      <c r="C42" s="2"/>
      <c r="D42" s="9"/>
      <c r="E42" s="9"/>
      <c r="F42" s="9"/>
      <c r="G42" s="9"/>
      <c r="H42" s="9"/>
      <c r="I42" s="9"/>
      <c r="J42" s="9"/>
      <c r="K42" s="9"/>
      <c r="L42" s="40"/>
      <c r="M42" s="9"/>
      <c r="N42" s="9"/>
      <c r="O42" s="9"/>
      <c r="P42" s="9"/>
      <c r="Q42" s="52"/>
      <c r="R42" s="9"/>
      <c r="S42" s="9"/>
      <c r="T42" s="9"/>
      <c r="U42" s="9"/>
      <c r="V42" s="9"/>
      <c r="W42" s="9"/>
      <c r="X42" s="9"/>
      <c r="Y42" s="22"/>
      <c r="Z42" s="9"/>
    </row>
    <row r="43" spans="2:26" ht="12.75">
      <c r="B43" s="2"/>
      <c r="C43" s="2"/>
      <c r="D43" s="9"/>
      <c r="E43" s="9"/>
      <c r="F43" s="9"/>
      <c r="G43" s="9"/>
      <c r="H43" s="9"/>
      <c r="I43" s="9"/>
      <c r="J43" s="9"/>
      <c r="K43" s="9"/>
      <c r="L43" s="40"/>
      <c r="M43" s="9"/>
      <c r="N43" s="9"/>
      <c r="O43" s="9"/>
      <c r="P43" s="9"/>
      <c r="Q43" s="52"/>
      <c r="R43" s="9"/>
      <c r="S43" s="9"/>
      <c r="T43" s="9"/>
      <c r="U43" s="9"/>
      <c r="V43" s="9"/>
      <c r="W43" s="9"/>
      <c r="X43" s="9"/>
      <c r="Y43" s="22"/>
      <c r="Z43" s="9"/>
    </row>
    <row r="44" spans="2:26" ht="12.75">
      <c r="B44" s="2"/>
      <c r="C44" s="2"/>
      <c r="D44" s="9"/>
      <c r="E44" s="9"/>
      <c r="F44" s="9"/>
      <c r="G44" s="9"/>
      <c r="H44" s="9"/>
      <c r="I44" s="9"/>
      <c r="J44" s="9"/>
      <c r="K44" s="9"/>
      <c r="L44" s="40"/>
      <c r="M44" s="9"/>
      <c r="N44" s="9"/>
      <c r="O44" s="9"/>
      <c r="P44" s="9"/>
      <c r="Q44" s="52"/>
      <c r="R44" s="9"/>
      <c r="S44" s="9"/>
      <c r="T44" s="9"/>
      <c r="U44" s="9"/>
      <c r="V44" s="9"/>
      <c r="W44" s="9"/>
      <c r="X44" s="9"/>
      <c r="Y44" s="22"/>
      <c r="Z44" s="9"/>
    </row>
    <row r="45" spans="2:26" ht="12.75">
      <c r="B45" s="2"/>
      <c r="C45" s="2"/>
      <c r="D45" s="9"/>
      <c r="E45" s="9"/>
      <c r="F45" s="9"/>
      <c r="G45" s="9"/>
      <c r="H45" s="9"/>
      <c r="I45" s="9"/>
      <c r="J45" s="9"/>
      <c r="K45" s="9"/>
      <c r="L45" s="40"/>
      <c r="M45" s="9"/>
      <c r="N45" s="9"/>
      <c r="O45" s="9"/>
      <c r="P45" s="9"/>
      <c r="Q45" s="52"/>
      <c r="R45" s="9"/>
      <c r="S45" s="9"/>
      <c r="T45" s="9"/>
      <c r="U45" s="9"/>
      <c r="V45" s="9"/>
      <c r="W45" s="9"/>
      <c r="X45" s="9"/>
      <c r="Y45" s="22"/>
      <c r="Z45" s="9"/>
    </row>
    <row r="46" spans="2:26" ht="12.75">
      <c r="B46" s="2"/>
      <c r="C46" s="2"/>
      <c r="D46" s="9"/>
      <c r="E46" s="9"/>
      <c r="F46" s="9"/>
      <c r="G46" s="9"/>
      <c r="H46" s="9"/>
      <c r="I46" s="9"/>
      <c r="J46" s="9"/>
      <c r="K46" s="9"/>
      <c r="L46" s="40"/>
      <c r="M46" s="9"/>
      <c r="N46" s="9"/>
      <c r="O46" s="9"/>
      <c r="P46" s="9"/>
      <c r="Q46" s="52"/>
      <c r="R46" s="9"/>
      <c r="S46" s="9"/>
      <c r="T46" s="9"/>
      <c r="U46" s="9"/>
      <c r="V46" s="9"/>
      <c r="W46" s="9"/>
      <c r="X46" s="9"/>
      <c r="Y46" s="22"/>
      <c r="Z46" s="9"/>
    </row>
    <row r="47" spans="2:26" ht="12.75">
      <c r="B47" s="2"/>
      <c r="C47" s="2"/>
      <c r="D47" s="9"/>
      <c r="E47" s="9"/>
      <c r="F47" s="9"/>
      <c r="G47" s="9"/>
      <c r="H47" s="9"/>
      <c r="I47" s="9"/>
      <c r="J47" s="9"/>
      <c r="K47" s="9"/>
      <c r="L47" s="40"/>
      <c r="M47" s="9"/>
      <c r="N47" s="9"/>
      <c r="O47" s="9"/>
      <c r="P47" s="9"/>
      <c r="Q47" s="52"/>
      <c r="R47" s="9"/>
      <c r="S47" s="9"/>
      <c r="T47" s="9"/>
      <c r="U47" s="9"/>
      <c r="V47" s="9"/>
      <c r="W47" s="9"/>
      <c r="X47" s="9"/>
      <c r="Y47" s="22"/>
      <c r="Z47" s="9"/>
    </row>
    <row r="48" spans="2:26" ht="12.75">
      <c r="B48" s="2"/>
      <c r="C48" s="2"/>
      <c r="D48" s="9"/>
      <c r="E48" s="9"/>
      <c r="F48" s="9"/>
      <c r="G48" s="9"/>
      <c r="H48" s="9"/>
      <c r="I48" s="9"/>
      <c r="J48" s="9"/>
      <c r="K48" s="9"/>
      <c r="L48" s="40"/>
      <c r="M48" s="9"/>
      <c r="N48" s="9"/>
      <c r="O48" s="9"/>
      <c r="P48" s="9"/>
      <c r="Q48" s="52"/>
      <c r="R48" s="9"/>
      <c r="S48" s="9"/>
      <c r="T48" s="9"/>
      <c r="U48" s="9"/>
      <c r="V48" s="9"/>
      <c r="W48" s="9"/>
      <c r="X48" s="9"/>
      <c r="Y48" s="22"/>
      <c r="Z48" s="9"/>
    </row>
    <row r="49" spans="2:26" ht="12.75">
      <c r="B49" s="2"/>
      <c r="C49" s="2"/>
      <c r="D49" s="9"/>
      <c r="E49" s="9"/>
      <c r="F49" s="9"/>
      <c r="G49" s="9"/>
      <c r="H49" s="9"/>
      <c r="I49" s="9"/>
      <c r="J49" s="9"/>
      <c r="K49" s="9"/>
      <c r="L49" s="40"/>
      <c r="M49" s="9"/>
      <c r="N49" s="9"/>
      <c r="O49" s="9"/>
      <c r="P49" s="9"/>
      <c r="Q49" s="52"/>
      <c r="R49" s="9"/>
      <c r="S49" s="9"/>
      <c r="T49" s="9"/>
      <c r="U49" s="9"/>
      <c r="V49" s="9"/>
      <c r="W49" s="9"/>
      <c r="X49" s="9"/>
      <c r="Y49" s="22"/>
      <c r="Z49" s="9"/>
    </row>
    <row r="50" spans="2:26" ht="12.75">
      <c r="B50" s="2"/>
      <c r="C50" s="2"/>
      <c r="D50" s="9"/>
      <c r="E50" s="9"/>
      <c r="F50" s="9"/>
      <c r="G50" s="9"/>
      <c r="H50" s="9"/>
      <c r="I50" s="9"/>
      <c r="J50" s="9"/>
      <c r="K50" s="9"/>
      <c r="L50" s="40"/>
      <c r="M50" s="9"/>
      <c r="N50" s="9"/>
      <c r="O50" s="9"/>
      <c r="P50" s="9"/>
      <c r="Q50" s="52"/>
      <c r="R50" s="9"/>
      <c r="S50" s="9"/>
      <c r="T50" s="9"/>
      <c r="U50" s="9"/>
      <c r="V50" s="9"/>
      <c r="W50" s="9"/>
      <c r="X50" s="9"/>
      <c r="Y50" s="22"/>
      <c r="Z50" s="9"/>
    </row>
    <row r="51" spans="2:26" ht="12.75">
      <c r="B51" s="2"/>
      <c r="C51" s="2"/>
      <c r="D51" s="9"/>
      <c r="E51" s="9"/>
      <c r="F51" s="9"/>
      <c r="G51" s="9"/>
      <c r="H51" s="9"/>
      <c r="I51" s="9"/>
      <c r="J51" s="9"/>
      <c r="K51" s="9"/>
      <c r="L51" s="40"/>
      <c r="M51" s="9"/>
      <c r="N51" s="9"/>
      <c r="O51" s="9"/>
      <c r="P51" s="9"/>
      <c r="Q51" s="52"/>
      <c r="R51" s="9"/>
      <c r="S51" s="9"/>
      <c r="T51" s="9"/>
      <c r="U51" s="9"/>
      <c r="V51" s="9"/>
      <c r="W51" s="9"/>
      <c r="X51" s="9"/>
      <c r="Y51" s="22"/>
      <c r="Z51" s="9"/>
    </row>
    <row r="52" spans="2:26" ht="12.75">
      <c r="B52" s="2"/>
      <c r="C52" s="2"/>
      <c r="D52" s="9"/>
      <c r="E52" s="9"/>
      <c r="F52" s="9"/>
      <c r="G52" s="9"/>
      <c r="H52" s="9"/>
      <c r="I52" s="9"/>
      <c r="J52" s="9"/>
      <c r="K52" s="9"/>
      <c r="L52" s="40"/>
      <c r="M52" s="9"/>
      <c r="N52" s="9"/>
      <c r="O52" s="9"/>
      <c r="P52" s="9"/>
      <c r="Q52" s="52"/>
      <c r="R52" s="9"/>
      <c r="S52" s="9"/>
      <c r="T52" s="9"/>
      <c r="U52" s="9"/>
      <c r="V52" s="9"/>
      <c r="W52" s="9"/>
      <c r="X52" s="9"/>
      <c r="Y52" s="22"/>
      <c r="Z52" s="9"/>
    </row>
    <row r="53" spans="2:26" ht="12.75">
      <c r="B53" s="2"/>
      <c r="C53" s="2"/>
      <c r="D53" s="9"/>
      <c r="E53" s="9"/>
      <c r="F53" s="9"/>
      <c r="G53" s="9"/>
      <c r="H53" s="9"/>
      <c r="I53" s="9"/>
      <c r="J53" s="9"/>
      <c r="K53" s="9"/>
      <c r="L53" s="40"/>
      <c r="M53" s="9"/>
      <c r="N53" s="9"/>
      <c r="O53" s="9"/>
      <c r="P53" s="9"/>
      <c r="Q53" s="52"/>
      <c r="R53" s="9"/>
      <c r="S53" s="9"/>
      <c r="T53" s="9"/>
      <c r="U53" s="9"/>
      <c r="V53" s="9"/>
      <c r="W53" s="9"/>
      <c r="X53" s="9"/>
      <c r="Y53" s="22"/>
      <c r="Z53" s="9"/>
    </row>
    <row r="54" spans="2:26" ht="12.75">
      <c r="B54" s="2"/>
      <c r="C54" s="2"/>
      <c r="D54" s="9"/>
      <c r="E54" s="9"/>
      <c r="F54" s="9"/>
      <c r="G54" s="9"/>
      <c r="H54" s="9"/>
      <c r="I54" s="9"/>
      <c r="J54" s="9"/>
      <c r="K54" s="9"/>
      <c r="L54" s="40"/>
      <c r="M54" s="9"/>
      <c r="N54" s="9"/>
      <c r="O54" s="9"/>
      <c r="P54" s="9"/>
      <c r="Q54" s="52"/>
      <c r="R54" s="9"/>
      <c r="S54" s="9"/>
      <c r="T54" s="9"/>
      <c r="U54" s="9"/>
      <c r="V54" s="9"/>
      <c r="W54" s="9"/>
      <c r="X54" s="9"/>
      <c r="Y54" s="22"/>
      <c r="Z54" s="9"/>
    </row>
    <row r="55" spans="2:26" ht="12.75">
      <c r="B55" s="2"/>
      <c r="C55" s="2"/>
      <c r="D55" s="9"/>
      <c r="E55" s="9"/>
      <c r="F55" s="9"/>
      <c r="G55" s="9"/>
      <c r="H55" s="9"/>
      <c r="I55" s="9"/>
      <c r="J55" s="9"/>
      <c r="K55" s="9"/>
      <c r="L55" s="40"/>
      <c r="M55" s="9"/>
      <c r="N55" s="9"/>
      <c r="O55" s="9"/>
      <c r="P55" s="9"/>
      <c r="Q55" s="52"/>
      <c r="R55" s="9"/>
      <c r="S55" s="9"/>
      <c r="T55" s="9"/>
      <c r="U55" s="9"/>
      <c r="V55" s="9"/>
      <c r="W55" s="9"/>
      <c r="X55" s="9"/>
      <c r="Y55" s="22"/>
      <c r="Z55" s="9"/>
    </row>
    <row r="56" spans="2:26" ht="12.75">
      <c r="B56" s="2"/>
      <c r="C56" s="2"/>
      <c r="D56" s="9"/>
      <c r="E56" s="9"/>
      <c r="F56" s="9"/>
      <c r="G56" s="9"/>
      <c r="H56" s="9"/>
      <c r="I56" s="9"/>
      <c r="J56" s="9"/>
      <c r="K56" s="9"/>
      <c r="L56" s="40"/>
      <c r="M56" s="9"/>
      <c r="N56" s="9"/>
      <c r="O56" s="9"/>
      <c r="P56" s="9"/>
      <c r="Q56" s="52"/>
      <c r="R56" s="9"/>
      <c r="S56" s="9"/>
      <c r="T56" s="9"/>
      <c r="U56" s="9"/>
      <c r="V56" s="9"/>
      <c r="W56" s="9"/>
      <c r="X56" s="9"/>
      <c r="Y56" s="22"/>
      <c r="Z56" s="9"/>
    </row>
    <row r="57" spans="2:26" ht="12.75">
      <c r="B57" s="2"/>
      <c r="C57" s="2"/>
      <c r="D57" s="9"/>
      <c r="E57" s="9"/>
      <c r="F57" s="9"/>
      <c r="G57" s="9"/>
      <c r="H57" s="9"/>
      <c r="I57" s="9"/>
      <c r="J57" s="9"/>
      <c r="K57" s="9"/>
      <c r="L57" s="40"/>
      <c r="M57" s="9"/>
      <c r="N57" s="9"/>
      <c r="O57" s="9"/>
      <c r="P57" s="9"/>
      <c r="Q57" s="52"/>
      <c r="R57" s="9"/>
      <c r="S57" s="9"/>
      <c r="T57" s="9"/>
      <c r="U57" s="9"/>
      <c r="V57" s="9"/>
      <c r="W57" s="9"/>
      <c r="X57" s="9"/>
      <c r="Y57" s="22"/>
      <c r="Z57" s="9"/>
    </row>
    <row r="58" spans="2:26" ht="12.75">
      <c r="B58" s="2"/>
      <c r="C58" s="2"/>
      <c r="D58" s="9"/>
      <c r="E58" s="9"/>
      <c r="F58" s="9"/>
      <c r="G58" s="9"/>
      <c r="H58" s="9"/>
      <c r="I58" s="9"/>
      <c r="J58" s="9"/>
      <c r="K58" s="9"/>
      <c r="L58" s="40"/>
      <c r="M58" s="9"/>
      <c r="N58" s="9"/>
      <c r="O58" s="9"/>
      <c r="P58" s="9"/>
      <c r="Q58" s="52"/>
      <c r="R58" s="9"/>
      <c r="S58" s="9"/>
      <c r="T58" s="9"/>
      <c r="U58" s="9"/>
      <c r="V58" s="9"/>
      <c r="W58" s="9"/>
      <c r="X58" s="9"/>
      <c r="Y58" s="22"/>
      <c r="Z58" s="9"/>
    </row>
  </sheetData>
  <sheetProtection/>
  <mergeCells count="22">
    <mergeCell ref="Z1:Z2"/>
    <mergeCell ref="B1:B2"/>
    <mergeCell ref="C1:C2"/>
    <mergeCell ref="AA1:AA2"/>
    <mergeCell ref="I1:I2"/>
    <mergeCell ref="M1:M2"/>
    <mergeCell ref="J1:J2"/>
    <mergeCell ref="Q1:Q2"/>
    <mergeCell ref="Y1:Y2"/>
    <mergeCell ref="L1:L2"/>
    <mergeCell ref="U1:W1"/>
    <mergeCell ref="K1:K2"/>
    <mergeCell ref="X1:X2"/>
    <mergeCell ref="R1:T1"/>
    <mergeCell ref="N1:O1"/>
    <mergeCell ref="P1:P2"/>
    <mergeCell ref="A1:A2"/>
    <mergeCell ref="E1:E2"/>
    <mergeCell ref="G1:G2"/>
    <mergeCell ref="D1:D2"/>
    <mergeCell ref="F1:F2"/>
    <mergeCell ref="H1:H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37"/>
  <sheetViews>
    <sheetView zoomScaleSheetLayoutView="70" zoomScalePageLayoutView="0" workbookViewId="0" topLeftCell="A1">
      <pane ySplit="2" topLeftCell="A6" activePane="bottomLeft" state="frozen"/>
      <selection pane="topLeft" activeCell="F1" sqref="F1"/>
      <selection pane="bottomLeft" activeCell="Z14" sqref="Z14"/>
    </sheetView>
  </sheetViews>
  <sheetFormatPr defaultColWidth="9.140625" defaultRowHeight="12.75"/>
  <cols>
    <col min="1" max="1" width="4.8515625" style="12" customWidth="1"/>
    <col min="2" max="2" width="22.00390625" style="1" customWidth="1"/>
    <col min="3" max="3" width="18.57421875" style="12" customWidth="1"/>
    <col min="4" max="4" width="19.28125" style="12" customWidth="1"/>
    <col min="5" max="5" width="16.8515625" style="12" customWidth="1"/>
    <col min="6" max="6" width="17.421875" style="12" customWidth="1"/>
    <col min="7" max="9" width="16.421875" style="12" customWidth="1"/>
    <col min="10" max="10" width="49.57421875" style="12" customWidth="1"/>
    <col min="11" max="11" width="11.8515625" style="12" customWidth="1"/>
    <col min="12" max="12" width="15.57421875" style="12" customWidth="1"/>
    <col min="13" max="13" width="20.28125" style="12" customWidth="1"/>
    <col min="14" max="14" width="20.7109375" style="12" customWidth="1"/>
    <col min="15" max="15" width="21.00390625" style="14" customWidth="1"/>
    <col min="16" max="16" width="19.421875" style="90" customWidth="1"/>
    <col min="17" max="17" width="19.140625" style="12" customWidth="1"/>
    <col min="18" max="18" width="18.7109375" style="12" customWidth="1"/>
    <col min="19" max="19" width="22.140625" style="12" customWidth="1"/>
    <col min="20" max="20" width="16.57421875" style="12" customWidth="1"/>
    <col min="21" max="21" width="17.421875" style="12" customWidth="1"/>
    <col min="22" max="22" width="15.8515625" style="12" customWidth="1"/>
    <col min="23" max="23" width="11.57421875" style="12" customWidth="1"/>
    <col min="24" max="24" width="33.140625" style="81" customWidth="1"/>
    <col min="25" max="25" width="18.57421875" style="70" customWidth="1"/>
    <col min="26" max="26" width="15.00390625" style="69" bestFit="1" customWidth="1"/>
    <col min="27" max="16384" width="9.140625" style="7" customWidth="1"/>
  </cols>
  <sheetData>
    <row r="1" spans="1:26" s="27" customFormat="1" ht="34.5" customHeight="1">
      <c r="A1" s="91" t="s">
        <v>32</v>
      </c>
      <c r="B1" s="100" t="s">
        <v>33</v>
      </c>
      <c r="C1" s="93" t="s">
        <v>0</v>
      </c>
      <c r="D1" s="93" t="s">
        <v>9</v>
      </c>
      <c r="E1" s="98" t="s">
        <v>10</v>
      </c>
      <c r="F1" s="95" t="s">
        <v>11</v>
      </c>
      <c r="G1" s="95" t="s">
        <v>12</v>
      </c>
      <c r="H1" s="95" t="s">
        <v>38</v>
      </c>
      <c r="I1" s="95" t="s">
        <v>39</v>
      </c>
      <c r="J1" s="93" t="s">
        <v>262</v>
      </c>
      <c r="K1" s="98" t="s">
        <v>41</v>
      </c>
      <c r="L1" s="100" t="s">
        <v>8</v>
      </c>
      <c r="M1" s="102" t="s">
        <v>4</v>
      </c>
      <c r="N1" s="104"/>
      <c r="O1" s="98" t="s">
        <v>14</v>
      </c>
      <c r="P1" s="98" t="s">
        <v>37</v>
      </c>
      <c r="Q1" s="102" t="s">
        <v>153</v>
      </c>
      <c r="R1" s="103"/>
      <c r="S1" s="104"/>
      <c r="T1" s="107" t="s">
        <v>5</v>
      </c>
      <c r="U1" s="108"/>
      <c r="V1" s="109"/>
      <c r="W1" s="98" t="s">
        <v>34</v>
      </c>
      <c r="X1" s="98" t="s">
        <v>2</v>
      </c>
      <c r="Y1" s="110" t="s">
        <v>6</v>
      </c>
      <c r="Z1" s="101" t="s">
        <v>51</v>
      </c>
    </row>
    <row r="2" spans="1:26" s="27" customFormat="1" ht="57" customHeight="1">
      <c r="A2" s="92"/>
      <c r="B2" s="101"/>
      <c r="C2" s="94"/>
      <c r="D2" s="94"/>
      <c r="E2" s="99"/>
      <c r="F2" s="96"/>
      <c r="G2" s="96"/>
      <c r="H2" s="96"/>
      <c r="I2" s="96"/>
      <c r="J2" s="94"/>
      <c r="K2" s="99"/>
      <c r="L2" s="101"/>
      <c r="M2" s="21" t="s">
        <v>190</v>
      </c>
      <c r="N2" s="21" t="s">
        <v>3</v>
      </c>
      <c r="O2" s="99"/>
      <c r="P2" s="99"/>
      <c r="Q2" s="21" t="s">
        <v>114</v>
      </c>
      <c r="R2" s="21" t="s">
        <v>7</v>
      </c>
      <c r="S2" s="21" t="s">
        <v>13</v>
      </c>
      <c r="T2" s="21" t="s">
        <v>1</v>
      </c>
      <c r="U2" s="21" t="s">
        <v>28</v>
      </c>
      <c r="V2" s="21" t="s">
        <v>29</v>
      </c>
      <c r="W2" s="99"/>
      <c r="X2" s="99"/>
      <c r="Y2" s="111"/>
      <c r="Z2" s="101"/>
    </row>
    <row r="3" spans="1:26" s="56" customFormat="1" ht="25.5">
      <c r="A3" s="63">
        <v>1</v>
      </c>
      <c r="B3" s="43" t="s">
        <v>139</v>
      </c>
      <c r="C3" s="46" t="s">
        <v>175</v>
      </c>
      <c r="D3" s="16" t="s">
        <v>176</v>
      </c>
      <c r="E3" s="74" t="s">
        <v>209</v>
      </c>
      <c r="F3" s="74" t="s">
        <v>220</v>
      </c>
      <c r="G3" s="74"/>
      <c r="H3" s="74"/>
      <c r="I3" s="74"/>
      <c r="J3" s="20" t="s">
        <v>177</v>
      </c>
      <c r="K3" s="75">
        <v>530</v>
      </c>
      <c r="L3" s="16" t="s">
        <v>30</v>
      </c>
      <c r="M3" s="15">
        <v>600000</v>
      </c>
      <c r="N3" s="24">
        <v>180000</v>
      </c>
      <c r="O3" s="76">
        <v>180000</v>
      </c>
      <c r="P3" s="85">
        <f>O3-R3</f>
        <v>34713</v>
      </c>
      <c r="Q3" s="15">
        <v>484290</v>
      </c>
      <c r="R3" s="15">
        <v>145287</v>
      </c>
      <c r="S3" s="15">
        <v>339003</v>
      </c>
      <c r="T3" s="18" t="s">
        <v>159</v>
      </c>
      <c r="U3" s="18" t="s">
        <v>167</v>
      </c>
      <c r="V3" s="18" t="s">
        <v>168</v>
      </c>
      <c r="W3" s="74" t="s">
        <v>47</v>
      </c>
      <c r="X3" s="78" t="s">
        <v>178</v>
      </c>
      <c r="Y3" s="77">
        <v>100000</v>
      </c>
      <c r="Z3" s="65">
        <f>0</f>
        <v>0</v>
      </c>
    </row>
    <row r="4" spans="1:26" s="56" customFormat="1" ht="76.5">
      <c r="A4" s="63">
        <v>2</v>
      </c>
      <c r="B4" s="43" t="s">
        <v>42</v>
      </c>
      <c r="C4" s="46" t="s">
        <v>60</v>
      </c>
      <c r="D4" s="16" t="s">
        <v>126</v>
      </c>
      <c r="E4" s="6" t="s">
        <v>179</v>
      </c>
      <c r="F4" s="6" t="s">
        <v>182</v>
      </c>
      <c r="G4" s="6"/>
      <c r="H4" s="6"/>
      <c r="I4" s="6"/>
      <c r="J4" s="20" t="s">
        <v>61</v>
      </c>
      <c r="K4" s="37">
        <v>4538</v>
      </c>
      <c r="L4" s="16" t="s">
        <v>30</v>
      </c>
      <c r="M4" s="15">
        <v>4161440</v>
      </c>
      <c r="N4" s="24">
        <v>1000000</v>
      </c>
      <c r="O4" s="24">
        <v>1000000</v>
      </c>
      <c r="P4" s="85">
        <f>O4-R4</f>
        <v>0</v>
      </c>
      <c r="Q4" s="15">
        <v>3394024.52</v>
      </c>
      <c r="R4" s="15">
        <v>1000000</v>
      </c>
      <c r="S4" s="15">
        <v>2394024.52</v>
      </c>
      <c r="T4" s="18" t="s">
        <v>159</v>
      </c>
      <c r="U4" s="18" t="s">
        <v>168</v>
      </c>
      <c r="V4" s="18" t="s">
        <v>183</v>
      </c>
      <c r="W4" s="6" t="s">
        <v>47</v>
      </c>
      <c r="X4" s="16" t="s">
        <v>184</v>
      </c>
      <c r="Y4" s="64">
        <f>832881.13+227192.93+5000+1000</f>
        <v>1066074.06</v>
      </c>
      <c r="Z4" s="65">
        <f>5000+1000</f>
        <v>6000</v>
      </c>
    </row>
    <row r="5" spans="1:26" s="56" customFormat="1" ht="38.25">
      <c r="A5" s="63">
        <v>3</v>
      </c>
      <c r="B5" s="43" t="s">
        <v>43</v>
      </c>
      <c r="C5" s="46" t="s">
        <v>62</v>
      </c>
      <c r="D5" s="16" t="s">
        <v>118</v>
      </c>
      <c r="E5" s="6" t="s">
        <v>154</v>
      </c>
      <c r="F5" s="6" t="s">
        <v>214</v>
      </c>
      <c r="G5" s="6"/>
      <c r="H5" s="6"/>
      <c r="I5" s="6"/>
      <c r="J5" s="20" t="s">
        <v>63</v>
      </c>
      <c r="K5" s="39">
        <v>11930</v>
      </c>
      <c r="L5" s="16" t="s">
        <v>30</v>
      </c>
      <c r="M5" s="15">
        <v>5999546</v>
      </c>
      <c r="N5" s="24">
        <v>1000000</v>
      </c>
      <c r="O5" s="24">
        <v>1000000</v>
      </c>
      <c r="P5" s="85">
        <f>O5-R5</f>
        <v>0</v>
      </c>
      <c r="Q5" s="15">
        <v>5837437.5</v>
      </c>
      <c r="R5" s="15">
        <v>1000000</v>
      </c>
      <c r="S5" s="15">
        <v>4837437.5</v>
      </c>
      <c r="T5" s="18" t="s">
        <v>155</v>
      </c>
      <c r="U5" s="18" t="s">
        <v>156</v>
      </c>
      <c r="V5" s="18" t="s">
        <v>173</v>
      </c>
      <c r="W5" s="6" t="s">
        <v>47</v>
      </c>
      <c r="X5" s="16" t="s">
        <v>215</v>
      </c>
      <c r="Y5" s="66">
        <f>1052503.84+563200.29</f>
        <v>1615704.1300000001</v>
      </c>
      <c r="Z5" s="65">
        <f>0</f>
        <v>0</v>
      </c>
    </row>
    <row r="6" spans="1:26" s="56" customFormat="1" ht="102">
      <c r="A6" s="63">
        <v>4</v>
      </c>
      <c r="B6" s="47" t="s">
        <v>52</v>
      </c>
      <c r="C6" s="46" t="s">
        <v>53</v>
      </c>
      <c r="D6" s="16" t="s">
        <v>119</v>
      </c>
      <c r="E6" s="57" t="s">
        <v>172</v>
      </c>
      <c r="F6" s="58" t="s">
        <v>309</v>
      </c>
      <c r="G6" s="58"/>
      <c r="H6" s="58"/>
      <c r="I6" s="58"/>
      <c r="J6" s="20" t="s">
        <v>54</v>
      </c>
      <c r="K6" s="39">
        <v>1766.58</v>
      </c>
      <c r="L6" s="16" t="s">
        <v>30</v>
      </c>
      <c r="M6" s="15">
        <v>3044484</v>
      </c>
      <c r="N6" s="15">
        <v>913345</v>
      </c>
      <c r="O6" s="15">
        <v>913345</v>
      </c>
      <c r="P6" s="85">
        <f>O6-R6</f>
        <v>157695</v>
      </c>
      <c r="Q6" s="15">
        <v>2518836</v>
      </c>
      <c r="R6" s="15">
        <v>755650</v>
      </c>
      <c r="S6" s="15">
        <v>1763186</v>
      </c>
      <c r="T6" s="18" t="s">
        <v>155</v>
      </c>
      <c r="U6" s="20" t="s">
        <v>310</v>
      </c>
      <c r="V6" s="20" t="s">
        <v>197</v>
      </c>
      <c r="W6" s="6" t="s">
        <v>47</v>
      </c>
      <c r="X6" s="16" t="s">
        <v>174</v>
      </c>
      <c r="Y6" s="66">
        <v>642000</v>
      </c>
      <c r="Z6" s="65">
        <v>42000</v>
      </c>
    </row>
    <row r="7" spans="1:26" s="56" customFormat="1" ht="38.25">
      <c r="A7" s="63">
        <v>5</v>
      </c>
      <c r="B7" s="43" t="s">
        <v>44</v>
      </c>
      <c r="C7" s="46" t="s">
        <v>66</v>
      </c>
      <c r="D7" s="16" t="s">
        <v>120</v>
      </c>
      <c r="E7" s="6" t="s">
        <v>221</v>
      </c>
      <c r="F7" s="6"/>
      <c r="G7" s="6"/>
      <c r="H7" s="6"/>
      <c r="I7" s="6"/>
      <c r="J7" s="20" t="s">
        <v>67</v>
      </c>
      <c r="K7" s="39">
        <v>8473</v>
      </c>
      <c r="L7" s="16" t="s">
        <v>115</v>
      </c>
      <c r="M7" s="15">
        <v>3250635.4</v>
      </c>
      <c r="N7" s="24">
        <v>975190</v>
      </c>
      <c r="O7" s="24">
        <v>975190</v>
      </c>
      <c r="P7" s="85">
        <f>O7-R7</f>
        <v>118634</v>
      </c>
      <c r="Q7" s="15">
        <v>2855189.3</v>
      </c>
      <c r="R7" s="15">
        <v>856556</v>
      </c>
      <c r="S7" s="15">
        <v>1998633.3</v>
      </c>
      <c r="T7" s="18" t="s">
        <v>155</v>
      </c>
      <c r="U7" s="18" t="s">
        <v>192</v>
      </c>
      <c r="V7" s="18" t="s">
        <v>213</v>
      </c>
      <c r="W7" s="6" t="s">
        <v>47</v>
      </c>
      <c r="X7" s="16" t="s">
        <v>116</v>
      </c>
      <c r="Y7" s="66">
        <v>420797.69</v>
      </c>
      <c r="Z7" s="65">
        <f>0</f>
        <v>0</v>
      </c>
    </row>
    <row r="8" spans="1:26" ht="38.25">
      <c r="A8" s="63">
        <v>6</v>
      </c>
      <c r="B8" s="47" t="s">
        <v>48</v>
      </c>
      <c r="C8" s="46" t="s">
        <v>57</v>
      </c>
      <c r="D8" s="16" t="s">
        <v>121</v>
      </c>
      <c r="E8" s="17" t="s">
        <v>200</v>
      </c>
      <c r="F8" s="6"/>
      <c r="G8" s="6"/>
      <c r="H8" s="6"/>
      <c r="I8" s="6"/>
      <c r="J8" s="20" t="s">
        <v>58</v>
      </c>
      <c r="K8" s="39">
        <v>2480</v>
      </c>
      <c r="L8" s="16" t="s">
        <v>30</v>
      </c>
      <c r="M8" s="15">
        <v>3400000</v>
      </c>
      <c r="N8" s="15">
        <v>1000000</v>
      </c>
      <c r="O8" s="24">
        <v>1000000</v>
      </c>
      <c r="P8" s="85">
        <f aca="true" t="shared" si="0" ref="P8:P14">O8-R8</f>
        <v>97954</v>
      </c>
      <c r="Q8" s="15">
        <v>3006822.64</v>
      </c>
      <c r="R8" s="15">
        <v>902046</v>
      </c>
      <c r="S8" s="15">
        <v>2104776.64</v>
      </c>
      <c r="T8" s="18" t="s">
        <v>155</v>
      </c>
      <c r="U8" s="18" t="s">
        <v>173</v>
      </c>
      <c r="V8" s="18" t="s">
        <v>201</v>
      </c>
      <c r="W8" s="6" t="s">
        <v>47</v>
      </c>
      <c r="X8" s="16" t="s">
        <v>45</v>
      </c>
      <c r="Y8" s="64">
        <v>600000</v>
      </c>
      <c r="Z8" s="65">
        <v>0</v>
      </c>
    </row>
    <row r="9" spans="1:26" ht="25.5">
      <c r="A9" s="63">
        <v>7</v>
      </c>
      <c r="B9" s="43" t="s">
        <v>45</v>
      </c>
      <c r="C9" s="46" t="s">
        <v>59</v>
      </c>
      <c r="D9" s="16" t="s">
        <v>122</v>
      </c>
      <c r="E9" s="6" t="s">
        <v>182</v>
      </c>
      <c r="F9" s="6" t="s">
        <v>222</v>
      </c>
      <c r="G9" s="6"/>
      <c r="H9" s="6"/>
      <c r="I9" s="6"/>
      <c r="J9" s="20" t="s">
        <v>128</v>
      </c>
      <c r="K9" s="37">
        <v>717.85</v>
      </c>
      <c r="L9" s="16" t="s">
        <v>30</v>
      </c>
      <c r="M9" s="15">
        <v>2032634</v>
      </c>
      <c r="N9" s="15">
        <v>555344</v>
      </c>
      <c r="O9" s="24">
        <v>555344</v>
      </c>
      <c r="P9" s="85">
        <f t="shared" si="0"/>
        <v>191375</v>
      </c>
      <c r="Q9" s="15">
        <v>1213232</v>
      </c>
      <c r="R9" s="15">
        <v>363969</v>
      </c>
      <c r="S9" s="15">
        <v>849263</v>
      </c>
      <c r="T9" s="18" t="s">
        <v>155</v>
      </c>
      <c r="U9" s="18" t="s">
        <v>191</v>
      </c>
      <c r="V9" s="18" t="s">
        <v>192</v>
      </c>
      <c r="W9" s="6" t="s">
        <v>47</v>
      </c>
      <c r="X9" s="16" t="s">
        <v>48</v>
      </c>
      <c r="Y9" s="64">
        <v>600000</v>
      </c>
      <c r="Z9" s="65">
        <f>0</f>
        <v>0</v>
      </c>
    </row>
    <row r="10" spans="1:26" ht="76.5">
      <c r="A10" s="63">
        <v>8</v>
      </c>
      <c r="B10" s="47" t="s">
        <v>203</v>
      </c>
      <c r="C10" s="46" t="s">
        <v>204</v>
      </c>
      <c r="D10" s="16" t="s">
        <v>205</v>
      </c>
      <c r="E10" s="6" t="s">
        <v>216</v>
      </c>
      <c r="F10" s="6" t="s">
        <v>320</v>
      </c>
      <c r="G10" s="6"/>
      <c r="H10" s="6"/>
      <c r="I10" s="6"/>
      <c r="J10" s="20" t="s">
        <v>202</v>
      </c>
      <c r="K10" s="37">
        <v>453</v>
      </c>
      <c r="L10" s="16" t="s">
        <v>31</v>
      </c>
      <c r="M10" s="15">
        <v>570701</v>
      </c>
      <c r="N10" s="15">
        <v>171210</v>
      </c>
      <c r="O10" s="24">
        <v>171210</v>
      </c>
      <c r="P10" s="85">
        <f t="shared" si="0"/>
        <v>14336</v>
      </c>
      <c r="Q10" s="15">
        <v>522915</v>
      </c>
      <c r="R10" s="15">
        <v>156874</v>
      </c>
      <c r="S10" s="15">
        <v>366041</v>
      </c>
      <c r="T10" s="18" t="s">
        <v>155</v>
      </c>
      <c r="U10" s="18" t="s">
        <v>192</v>
      </c>
      <c r="V10" s="18" t="s">
        <v>321</v>
      </c>
      <c r="W10" s="6" t="s">
        <v>47</v>
      </c>
      <c r="X10" s="16" t="s">
        <v>206</v>
      </c>
      <c r="Y10" s="64">
        <v>239000</v>
      </c>
      <c r="Z10" s="65">
        <v>1000</v>
      </c>
    </row>
    <row r="11" spans="1:26" ht="38.25">
      <c r="A11" s="63">
        <v>9</v>
      </c>
      <c r="B11" s="43" t="s">
        <v>50</v>
      </c>
      <c r="C11" s="46" t="s">
        <v>64</v>
      </c>
      <c r="D11" s="16" t="s">
        <v>123</v>
      </c>
      <c r="E11" s="6" t="s">
        <v>212</v>
      </c>
      <c r="F11" s="6" t="s">
        <v>255</v>
      </c>
      <c r="G11" s="6"/>
      <c r="H11" s="6"/>
      <c r="I11" s="6"/>
      <c r="J11" s="20" t="s">
        <v>65</v>
      </c>
      <c r="K11" s="39">
        <v>1028.3</v>
      </c>
      <c r="L11" s="16" t="s">
        <v>31</v>
      </c>
      <c r="M11" s="15">
        <v>1447157</v>
      </c>
      <c r="N11" s="15">
        <v>434147</v>
      </c>
      <c r="O11" s="24">
        <v>434147</v>
      </c>
      <c r="P11" s="85">
        <f t="shared" si="0"/>
        <v>221961</v>
      </c>
      <c r="Q11" s="15">
        <v>707288.48</v>
      </c>
      <c r="R11" s="15">
        <v>212186</v>
      </c>
      <c r="S11" s="15">
        <v>495102.48</v>
      </c>
      <c r="T11" s="18" t="s">
        <v>155</v>
      </c>
      <c r="U11" s="18" t="s">
        <v>156</v>
      </c>
      <c r="V11" s="31" t="s">
        <v>173</v>
      </c>
      <c r="W11" s="6" t="s">
        <v>47</v>
      </c>
      <c r="X11" s="16" t="s">
        <v>117</v>
      </c>
      <c r="Y11" s="66">
        <v>495102.48</v>
      </c>
      <c r="Z11" s="65">
        <f>0</f>
        <v>0</v>
      </c>
    </row>
    <row r="12" spans="1:26" ht="76.5">
      <c r="A12" s="63">
        <v>10</v>
      </c>
      <c r="B12" s="43" t="s">
        <v>49</v>
      </c>
      <c r="C12" s="46" t="s">
        <v>68</v>
      </c>
      <c r="D12" s="16" t="s">
        <v>124</v>
      </c>
      <c r="E12" s="16" t="s">
        <v>169</v>
      </c>
      <c r="F12" s="6" t="s">
        <v>210</v>
      </c>
      <c r="G12" s="6"/>
      <c r="H12" s="6"/>
      <c r="I12" s="6"/>
      <c r="J12" s="20" t="s">
        <v>69</v>
      </c>
      <c r="K12" s="39">
        <v>753.73</v>
      </c>
      <c r="L12" s="16" t="s">
        <v>30</v>
      </c>
      <c r="M12" s="15">
        <v>1900000</v>
      </c>
      <c r="N12" s="24">
        <v>570000</v>
      </c>
      <c r="O12" s="24">
        <v>570000</v>
      </c>
      <c r="P12" s="85">
        <f t="shared" si="0"/>
        <v>221136</v>
      </c>
      <c r="Q12" s="15">
        <v>1162882.91</v>
      </c>
      <c r="R12" s="15">
        <v>348864</v>
      </c>
      <c r="S12" s="15">
        <v>814018.91</v>
      </c>
      <c r="T12" s="18" t="s">
        <v>155</v>
      </c>
      <c r="U12" s="18" t="s">
        <v>170</v>
      </c>
      <c r="V12" s="18" t="s">
        <v>197</v>
      </c>
      <c r="W12" s="6" t="s">
        <v>47</v>
      </c>
      <c r="X12" s="16" t="s">
        <v>211</v>
      </c>
      <c r="Y12" s="66">
        <v>258888</v>
      </c>
      <c r="Z12" s="65">
        <v>4000</v>
      </c>
    </row>
    <row r="13" spans="1:26" ht="25.5">
      <c r="A13" s="63">
        <v>11</v>
      </c>
      <c r="B13" s="47" t="s">
        <v>46</v>
      </c>
      <c r="C13" s="46" t="s">
        <v>55</v>
      </c>
      <c r="D13" s="16" t="s">
        <v>125</v>
      </c>
      <c r="E13" s="6" t="s">
        <v>195</v>
      </c>
      <c r="F13" s="6"/>
      <c r="G13" s="6"/>
      <c r="H13" s="6"/>
      <c r="I13" s="6"/>
      <c r="J13" s="20" t="s">
        <v>56</v>
      </c>
      <c r="K13" s="39">
        <v>751.4</v>
      </c>
      <c r="L13" s="16" t="s">
        <v>30</v>
      </c>
      <c r="M13" s="15">
        <v>3423120</v>
      </c>
      <c r="N13" s="15">
        <v>1000000</v>
      </c>
      <c r="O13" s="24">
        <v>1000000</v>
      </c>
      <c r="P13" s="85">
        <f t="shared" si="0"/>
        <v>424835</v>
      </c>
      <c r="Q13" s="15">
        <v>1917219.3</v>
      </c>
      <c r="R13" s="15">
        <v>575165</v>
      </c>
      <c r="S13" s="15">
        <v>1342054.3</v>
      </c>
      <c r="T13" s="18" t="s">
        <v>155</v>
      </c>
      <c r="U13" s="18" t="s">
        <v>196</v>
      </c>
      <c r="V13" s="18" t="s">
        <v>197</v>
      </c>
      <c r="W13" s="6" t="s">
        <v>47</v>
      </c>
      <c r="X13" s="16" t="s">
        <v>127</v>
      </c>
      <c r="Y13" s="66">
        <v>671027</v>
      </c>
      <c r="Z13" s="65">
        <v>0</v>
      </c>
    </row>
    <row r="14" spans="1:26" ht="25.5">
      <c r="A14" s="63">
        <v>12</v>
      </c>
      <c r="B14" s="48" t="s">
        <v>185</v>
      </c>
      <c r="C14" s="46" t="s">
        <v>186</v>
      </c>
      <c r="D14" s="16" t="s">
        <v>187</v>
      </c>
      <c r="E14" s="30" t="s">
        <v>223</v>
      </c>
      <c r="F14" s="30" t="s">
        <v>322</v>
      </c>
      <c r="G14" s="30" t="s">
        <v>366</v>
      </c>
      <c r="H14" s="30"/>
      <c r="I14" s="30"/>
      <c r="J14" s="49" t="s">
        <v>188</v>
      </c>
      <c r="K14" s="38">
        <v>4100</v>
      </c>
      <c r="L14" s="32" t="s">
        <v>31</v>
      </c>
      <c r="M14" s="82">
        <v>3064552</v>
      </c>
      <c r="N14" s="82">
        <v>919365</v>
      </c>
      <c r="O14" s="83">
        <v>919365</v>
      </c>
      <c r="P14" s="86">
        <f t="shared" si="0"/>
        <v>200054</v>
      </c>
      <c r="Q14" s="82">
        <v>2413553.83</v>
      </c>
      <c r="R14" s="82">
        <v>719311</v>
      </c>
      <c r="S14" s="82">
        <v>1694242.83</v>
      </c>
      <c r="T14" s="18" t="s">
        <v>155</v>
      </c>
      <c r="U14" s="18" t="s">
        <v>323</v>
      </c>
      <c r="V14" s="31" t="s">
        <v>324</v>
      </c>
      <c r="W14" s="6" t="s">
        <v>47</v>
      </c>
      <c r="X14" s="32" t="s">
        <v>189</v>
      </c>
      <c r="Y14" s="84">
        <v>430000</v>
      </c>
      <c r="Z14" s="65">
        <v>0</v>
      </c>
    </row>
    <row r="15" spans="1:26" s="27" customFormat="1" ht="23.25" customHeight="1" thickBot="1">
      <c r="A15" s="5"/>
      <c r="B15" s="5" t="s">
        <v>36</v>
      </c>
      <c r="C15" s="5"/>
      <c r="D15" s="5"/>
      <c r="E15" s="4"/>
      <c r="F15" s="4"/>
      <c r="G15" s="4"/>
      <c r="H15" s="4"/>
      <c r="I15" s="4"/>
      <c r="J15" s="4"/>
      <c r="K15" s="42">
        <f>SUM(K3:K14)</f>
        <v>37521.86</v>
      </c>
      <c r="L15" s="4"/>
      <c r="M15" s="4">
        <f aca="true" t="shared" si="1" ref="M15:S15">SUM(M3:M14)</f>
        <v>32894269.4</v>
      </c>
      <c r="N15" s="4">
        <f t="shared" si="1"/>
        <v>8718601</v>
      </c>
      <c r="O15" s="4">
        <f t="shared" si="1"/>
        <v>8718601</v>
      </c>
      <c r="P15" s="87">
        <f t="shared" si="1"/>
        <v>1682693</v>
      </c>
      <c r="Q15" s="4">
        <f t="shared" si="1"/>
        <v>26033691.480000004</v>
      </c>
      <c r="R15" s="4">
        <f t="shared" si="1"/>
        <v>7035908</v>
      </c>
      <c r="S15" s="4">
        <f t="shared" si="1"/>
        <v>18997783.480000004</v>
      </c>
      <c r="T15" s="5"/>
      <c r="U15" s="5"/>
      <c r="V15" s="5"/>
      <c r="W15" s="5"/>
      <c r="X15" s="79"/>
      <c r="Y15" s="67">
        <f>SUM(Y3:Y14)</f>
        <v>7138593.360000001</v>
      </c>
      <c r="Z15" s="67">
        <f>SUM(Z3:Z14)</f>
        <v>53000</v>
      </c>
    </row>
    <row r="16" spans="2:25" ht="12.75">
      <c r="B16" s="3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88"/>
      <c r="Q16" s="9"/>
      <c r="R16" s="9"/>
      <c r="S16" s="9"/>
      <c r="T16" s="9"/>
      <c r="U16" s="9"/>
      <c r="V16" s="9"/>
      <c r="W16" s="9"/>
      <c r="X16" s="80"/>
      <c r="Y16" s="68"/>
    </row>
    <row r="17" spans="2:25" ht="12.75">
      <c r="B17" s="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36"/>
      <c r="P17" s="88"/>
      <c r="Q17" s="9"/>
      <c r="R17" s="10"/>
      <c r="S17" s="9"/>
      <c r="T17" s="9"/>
      <c r="U17" s="9"/>
      <c r="V17" s="9"/>
      <c r="W17" s="9"/>
      <c r="X17" s="80"/>
      <c r="Y17" s="68"/>
    </row>
    <row r="18" spans="2:25" ht="12.75">
      <c r="B18" s="3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3"/>
      <c r="P18" s="88"/>
      <c r="Q18" s="9"/>
      <c r="R18" s="9"/>
      <c r="S18" s="9"/>
      <c r="T18" s="9"/>
      <c r="U18" s="9"/>
      <c r="V18" s="9"/>
      <c r="W18" s="9"/>
      <c r="X18" s="80"/>
      <c r="Y18" s="68"/>
    </row>
    <row r="19" spans="2:25" ht="12.75">
      <c r="B19" s="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3"/>
      <c r="P19" s="89"/>
      <c r="Q19" s="9"/>
      <c r="R19" s="9"/>
      <c r="S19" s="9"/>
      <c r="T19" s="9"/>
      <c r="U19" s="9"/>
      <c r="V19" s="9"/>
      <c r="W19" s="9"/>
      <c r="X19" s="80"/>
      <c r="Y19" s="68"/>
    </row>
    <row r="20" spans="2:25" ht="12.75">
      <c r="B20" s="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3"/>
      <c r="P20" s="88"/>
      <c r="Q20" s="9"/>
      <c r="R20" s="9"/>
      <c r="S20" s="10"/>
      <c r="T20" s="9"/>
      <c r="U20" s="9"/>
      <c r="V20" s="9"/>
      <c r="W20" s="9"/>
      <c r="X20" s="80"/>
      <c r="Y20" s="68"/>
    </row>
    <row r="21" spans="2:25" ht="12.75"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3"/>
      <c r="P21" s="88"/>
      <c r="Q21" s="9"/>
      <c r="R21" s="9"/>
      <c r="S21" s="9"/>
      <c r="T21" s="9"/>
      <c r="U21" s="9"/>
      <c r="V21" s="9"/>
      <c r="W21" s="9"/>
      <c r="X21" s="80"/>
      <c r="Y21" s="68"/>
    </row>
    <row r="22" spans="2:25" ht="12.75">
      <c r="B22" s="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3"/>
      <c r="P22" s="88"/>
      <c r="Q22" s="9"/>
      <c r="R22" s="9"/>
      <c r="S22" s="9"/>
      <c r="T22" s="9"/>
      <c r="U22" s="9"/>
      <c r="V22" s="9"/>
      <c r="W22" s="9"/>
      <c r="X22" s="80"/>
      <c r="Y22" s="68"/>
    </row>
    <row r="23" spans="2:25" ht="12.75">
      <c r="B23" s="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3"/>
      <c r="P23" s="88"/>
      <c r="Q23" s="9"/>
      <c r="R23" s="9"/>
      <c r="S23" s="9"/>
      <c r="T23" s="9"/>
      <c r="U23" s="9"/>
      <c r="V23" s="9"/>
      <c r="W23" s="9"/>
      <c r="X23" s="80"/>
      <c r="Y23" s="68"/>
    </row>
    <row r="24" spans="2:25" ht="12.75">
      <c r="B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3"/>
      <c r="P24" s="88"/>
      <c r="Q24" s="9"/>
      <c r="R24" s="9"/>
      <c r="S24" s="9"/>
      <c r="T24" s="9"/>
      <c r="U24" s="9"/>
      <c r="V24" s="9"/>
      <c r="W24" s="9"/>
      <c r="X24" s="80"/>
      <c r="Y24" s="68"/>
    </row>
    <row r="25" spans="2:25" ht="12.75"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3"/>
      <c r="P25" s="88"/>
      <c r="Q25" s="9"/>
      <c r="R25" s="9"/>
      <c r="S25" s="9"/>
      <c r="T25" s="9"/>
      <c r="U25" s="9"/>
      <c r="V25" s="9"/>
      <c r="W25" s="9"/>
      <c r="X25" s="80"/>
      <c r="Y25" s="68"/>
    </row>
    <row r="26" spans="2:25" ht="12.75">
      <c r="B26" s="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3"/>
      <c r="P26" s="88"/>
      <c r="Q26" s="9"/>
      <c r="R26" s="9"/>
      <c r="S26" s="9"/>
      <c r="T26" s="9"/>
      <c r="U26" s="9"/>
      <c r="V26" s="9"/>
      <c r="W26" s="9"/>
      <c r="X26" s="80"/>
      <c r="Y26" s="68"/>
    </row>
    <row r="27" spans="2:25" ht="12.75">
      <c r="B27" s="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3"/>
      <c r="P27" s="88"/>
      <c r="Q27" s="9"/>
      <c r="R27" s="9"/>
      <c r="S27" s="9"/>
      <c r="T27" s="9"/>
      <c r="U27" s="9"/>
      <c r="V27" s="9"/>
      <c r="W27" s="9"/>
      <c r="X27" s="80"/>
      <c r="Y27" s="68"/>
    </row>
    <row r="28" spans="2:25" ht="12.75">
      <c r="B28" s="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3"/>
      <c r="P28" s="88"/>
      <c r="Q28" s="9"/>
      <c r="R28" s="9"/>
      <c r="S28" s="9"/>
      <c r="T28" s="9"/>
      <c r="U28" s="9"/>
      <c r="V28" s="9"/>
      <c r="W28" s="9"/>
      <c r="X28" s="80"/>
      <c r="Y28" s="68"/>
    </row>
    <row r="29" spans="2:25" ht="12.75">
      <c r="B29" s="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3"/>
      <c r="P29" s="88"/>
      <c r="Q29" s="9"/>
      <c r="R29" s="9"/>
      <c r="S29" s="9"/>
      <c r="T29" s="9"/>
      <c r="U29" s="9"/>
      <c r="V29" s="9"/>
      <c r="W29" s="9"/>
      <c r="X29" s="80"/>
      <c r="Y29" s="68"/>
    </row>
    <row r="30" spans="2:25" ht="12.75">
      <c r="B30" s="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3"/>
      <c r="P30" s="88"/>
      <c r="Q30" s="9"/>
      <c r="R30" s="9"/>
      <c r="S30" s="9"/>
      <c r="T30" s="9"/>
      <c r="U30" s="9"/>
      <c r="V30" s="9"/>
      <c r="W30" s="9"/>
      <c r="X30" s="80"/>
      <c r="Y30" s="68"/>
    </row>
    <row r="31" spans="2:25" ht="12.75">
      <c r="B31" s="2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3"/>
      <c r="P31" s="88"/>
      <c r="Q31" s="9"/>
      <c r="R31" s="9"/>
      <c r="S31" s="9"/>
      <c r="T31" s="9"/>
      <c r="U31" s="9"/>
      <c r="V31" s="9"/>
      <c r="W31" s="9"/>
      <c r="X31" s="80"/>
      <c r="Y31" s="68"/>
    </row>
    <row r="32" spans="2:25" ht="12.75">
      <c r="B32" s="2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3"/>
      <c r="P32" s="88"/>
      <c r="Q32" s="9"/>
      <c r="R32" s="9"/>
      <c r="S32" s="9"/>
      <c r="T32" s="9"/>
      <c r="U32" s="9"/>
      <c r="V32" s="9"/>
      <c r="W32" s="9"/>
      <c r="X32" s="80"/>
      <c r="Y32" s="68"/>
    </row>
    <row r="33" spans="2:25" ht="12.75">
      <c r="B33" s="2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3"/>
      <c r="P33" s="88"/>
      <c r="Q33" s="9"/>
      <c r="R33" s="9"/>
      <c r="S33" s="9"/>
      <c r="T33" s="9"/>
      <c r="U33" s="9"/>
      <c r="V33" s="9"/>
      <c r="W33" s="9"/>
      <c r="X33" s="80"/>
      <c r="Y33" s="68"/>
    </row>
    <row r="34" spans="2:25" ht="12.75">
      <c r="B34" s="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3"/>
      <c r="P34" s="88"/>
      <c r="Q34" s="9"/>
      <c r="R34" s="9"/>
      <c r="S34" s="9"/>
      <c r="T34" s="9"/>
      <c r="U34" s="9"/>
      <c r="V34" s="9"/>
      <c r="W34" s="9"/>
      <c r="X34" s="80"/>
      <c r="Y34" s="68"/>
    </row>
    <row r="35" spans="2:25" ht="12.75"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3"/>
      <c r="P35" s="88"/>
      <c r="Q35" s="9"/>
      <c r="R35" s="9"/>
      <c r="S35" s="9"/>
      <c r="T35" s="9"/>
      <c r="U35" s="9"/>
      <c r="V35" s="9"/>
      <c r="W35" s="9"/>
      <c r="X35" s="80"/>
      <c r="Y35" s="68"/>
    </row>
    <row r="36" spans="2:25" ht="12.75">
      <c r="B36" s="2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3"/>
      <c r="P36" s="88"/>
      <c r="Q36" s="9"/>
      <c r="R36" s="9"/>
      <c r="S36" s="9"/>
      <c r="T36" s="9"/>
      <c r="U36" s="9"/>
      <c r="V36" s="9"/>
      <c r="W36" s="9"/>
      <c r="X36" s="80"/>
      <c r="Y36" s="68"/>
    </row>
    <row r="37" spans="2:9" ht="12.75">
      <c r="B37" s="2"/>
      <c r="C37" s="9"/>
      <c r="D37" s="9"/>
      <c r="E37" s="9"/>
      <c r="F37" s="9"/>
      <c r="G37" s="9"/>
      <c r="H37" s="9"/>
      <c r="I37" s="9"/>
    </row>
  </sheetData>
  <sheetProtection/>
  <autoFilter ref="B1:B37"/>
  <mergeCells count="21">
    <mergeCell ref="Z1:Z2"/>
    <mergeCell ref="L1:L2"/>
    <mergeCell ref="K1:K2"/>
    <mergeCell ref="T1:V1"/>
    <mergeCell ref="Y1:Y2"/>
    <mergeCell ref="A1:A2"/>
    <mergeCell ref="E1:E2"/>
    <mergeCell ref="J1:J2"/>
    <mergeCell ref="G1:G2"/>
    <mergeCell ref="B1:B2"/>
    <mergeCell ref="X1:X2"/>
    <mergeCell ref="C1:C2"/>
    <mergeCell ref="Q1:S1"/>
    <mergeCell ref="F1:F2"/>
    <mergeCell ref="W1:W2"/>
    <mergeCell ref="H1:H2"/>
    <mergeCell ref="M1:N1"/>
    <mergeCell ref="I1:I2"/>
    <mergeCell ref="P1:P2"/>
    <mergeCell ref="D1:D2"/>
    <mergeCell ref="O1:O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MOrgana</cp:lastModifiedBy>
  <cp:lastPrinted>2012-03-13T10:53:40Z</cp:lastPrinted>
  <dcterms:created xsi:type="dcterms:W3CDTF">2008-11-10T14:31:05Z</dcterms:created>
  <dcterms:modified xsi:type="dcterms:W3CDTF">2013-02-15T07:50:10Z</dcterms:modified>
  <cp:category/>
  <cp:version/>
  <cp:contentType/>
  <cp:contentStatus/>
</cp:coreProperties>
</file>